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C:\Users\Usuario\Documents\SECRETARIA DE SALUD\SECRETARIA DE SALUD 2025\CALIDAD 2025\TIC\"/>
    </mc:Choice>
  </mc:AlternateContent>
  <xr:revisionPtr revIDLastSave="0" documentId="8_{8595514E-32E7-4763-9092-E4B2BD8E7F12}" xr6:coauthVersionLast="47" xr6:coauthVersionMax="47" xr10:uidLastSave="{00000000-0000-0000-0000-000000000000}"/>
  <workbookProtection workbookAlgorithmName="SHA-512" workbookHashValue="cFki6Ey56r/4DYhMDk1dBOh0H54BltvD1gYMnq+rcG5P31Yz3yf2cccp51bpFG9wb4tVfHjZC5H9dgey6mHYUA==" workbookSaltValue="jN3fznVgLhHPFmBEuEiEew==" workbookSpinCount="100000" lockStructure="1"/>
  <bookViews>
    <workbookView xWindow="-120" yWindow="-120" windowWidth="21840" windowHeight="13290" firstSheet="1" activeTab="1" xr2:uid="{00000000-000D-0000-FFFF-FFFF00000000}"/>
  </bookViews>
  <sheets>
    <sheet name="PLAN DE ACCION A 31 OCT 2024" sheetId="33" state="hidden" r:id="rId1"/>
    <sheet name="PLAN DE ACCION 2025" sheetId="43" r:id="rId2"/>
    <sheet name="EJEC INICIAL GASTOS ENE.2025" sheetId="44" state="hidden" r:id="rId3"/>
    <sheet name="presupuesto 2025" sheetId="42" state="hidden" r:id="rId4"/>
    <sheet name="estruct 2025" sheetId="41" state="hidden" r:id="rId5"/>
    <sheet name="EJEC INICIAL GASTOS ENE.202 (2)" sheetId="45" state="hidden" r:id="rId6"/>
  </sheets>
  <definedNames>
    <definedName name="_xlnm._FilterDatabase" localSheetId="5" hidden="1">'EJEC INICIAL GASTOS ENE.202 (2)'!$A$2:$M$7</definedName>
    <definedName name="_xlnm._FilterDatabase" localSheetId="2" hidden="1">'EJEC INICIAL GASTOS ENE.2025'!$A$2:$Z$38</definedName>
    <definedName name="_xlnm._FilterDatabase" localSheetId="1" hidden="1">'PLAN DE ACCION 2025'!$B$2:$BC$48</definedName>
    <definedName name="_xlnm._FilterDatabase" localSheetId="0" hidden="1">'PLAN DE ACCION A 31 OCT 2024'!$A$2:$AZ$79</definedName>
    <definedName name="_xlnm._FilterDatabase" localSheetId="3" hidden="1">'presupuesto 2025'!$A$6:$T$43</definedName>
    <definedName name="_xlnm.Print_Titles" localSheetId="5">'EJEC INICIAL GASTOS ENE.202 (2)'!$2:$2</definedName>
    <definedName name="_xlnm.Print_Titles" localSheetId="2">'EJEC INICIAL GASTOS ENE.2025'!$2:$2</definedName>
    <definedName name="_xlnm.Print_Titles" localSheetId="3">'presupuesto 2025'!$6:$6</definedName>
  </definedNames>
  <calcPr calcId="191029" concurrentCalc="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Z43" i="43" l="1"/>
  <c r="T43" i="43"/>
  <c r="Z42" i="43"/>
  <c r="T42" i="43"/>
  <c r="Z41" i="43"/>
  <c r="T41" i="43"/>
  <c r="Z40" i="43"/>
  <c r="T40" i="43"/>
  <c r="Z39" i="43"/>
  <c r="T39" i="43"/>
  <c r="Z38" i="43"/>
  <c r="T38" i="43"/>
  <c r="Z37" i="43"/>
  <c r="T37" i="43"/>
  <c r="Z36" i="43"/>
  <c r="T36" i="43"/>
  <c r="Z35" i="43"/>
  <c r="T35" i="43"/>
  <c r="Z34" i="43"/>
  <c r="T34" i="43"/>
  <c r="Z33" i="43"/>
  <c r="T33" i="43"/>
  <c r="Z32" i="43"/>
  <c r="T32" i="43"/>
  <c r="Z31" i="43"/>
  <c r="T31" i="43"/>
  <c r="Z30" i="43"/>
  <c r="T30" i="43"/>
  <c r="Z29" i="43"/>
  <c r="T29" i="43"/>
  <c r="Z28" i="43"/>
  <c r="T28" i="43"/>
  <c r="Z27" i="43"/>
  <c r="T27" i="43"/>
  <c r="Z26" i="43"/>
  <c r="T26" i="43"/>
  <c r="Z25" i="43"/>
  <c r="T25" i="43"/>
  <c r="Z24" i="43"/>
  <c r="T24" i="43"/>
  <c r="Z23" i="43"/>
  <c r="T23" i="43"/>
  <c r="Z22" i="43"/>
  <c r="T22" i="43"/>
  <c r="Z21" i="43"/>
  <c r="T21" i="43"/>
  <c r="Z20" i="43"/>
  <c r="T20" i="43"/>
  <c r="Z19" i="43"/>
  <c r="Z18" i="43"/>
  <c r="T18" i="43"/>
  <c r="Z17" i="43"/>
  <c r="T17" i="43"/>
  <c r="Z16" i="43"/>
  <c r="T16" i="43"/>
  <c r="Z15" i="43"/>
  <c r="Z14" i="43"/>
  <c r="Z13" i="43"/>
  <c r="T13" i="43"/>
  <c r="Z12" i="43"/>
  <c r="T12" i="43"/>
  <c r="Z11" i="43"/>
  <c r="T11" i="43"/>
  <c r="Z10" i="43"/>
  <c r="Z9" i="43"/>
  <c r="Z8" i="43"/>
  <c r="M7" i="45"/>
  <c r="S106" i="43"/>
  <c r="V66" i="43"/>
  <c r="V67" i="43"/>
  <c r="V104" i="43"/>
  <c r="U68" i="43"/>
  <c r="AL24" i="43"/>
  <c r="AL26" i="43"/>
  <c r="AL14" i="43"/>
  <c r="AL20" i="43"/>
  <c r="AL19" i="43"/>
  <c r="S38" i="44"/>
  <c r="M38" i="44"/>
  <c r="AH44" i="43"/>
  <c r="AI44" i="43"/>
  <c r="AJ44" i="43"/>
  <c r="AK44" i="43"/>
  <c r="AM44" i="43"/>
  <c r="AN44" i="43"/>
  <c r="AO44" i="43"/>
  <c r="AP44" i="43"/>
  <c r="V62" i="43"/>
  <c r="V61" i="43"/>
  <c r="AL28" i="43"/>
  <c r="AL39" i="43"/>
  <c r="AL36" i="43"/>
  <c r="AP93" i="43"/>
  <c r="AO93" i="43"/>
  <c r="AN93" i="43"/>
  <c r="AM93" i="43"/>
  <c r="AL93" i="43"/>
  <c r="Z93" i="43"/>
  <c r="AP92" i="43"/>
  <c r="AO92" i="43"/>
  <c r="AN92" i="43"/>
  <c r="AM92" i="43"/>
  <c r="AL92" i="43"/>
  <c r="Z92" i="43"/>
  <c r="AL35" i="43"/>
  <c r="AL34" i="43"/>
  <c r="AL33" i="43"/>
  <c r="AP95" i="43"/>
  <c r="AO95" i="43"/>
  <c r="AN95" i="43"/>
  <c r="AM95" i="43"/>
  <c r="AL95" i="43"/>
  <c r="Z95" i="43"/>
  <c r="AP94" i="43"/>
  <c r="AO94" i="43"/>
  <c r="AN94" i="43"/>
  <c r="AM94" i="43"/>
  <c r="AL94" i="43"/>
  <c r="Z94" i="43"/>
  <c r="T94" i="43"/>
  <c r="AL25" i="43"/>
  <c r="AP99" i="43"/>
  <c r="AO99" i="43"/>
  <c r="AN99" i="43"/>
  <c r="AM99" i="43"/>
  <c r="AL99" i="43"/>
  <c r="Z99" i="43"/>
  <c r="AP89" i="43"/>
  <c r="AO89" i="43"/>
  <c r="AN89" i="43"/>
  <c r="AM89" i="43"/>
  <c r="AL89" i="43"/>
  <c r="Z89" i="43"/>
  <c r="AP88" i="43"/>
  <c r="AO88" i="43"/>
  <c r="AN88" i="43"/>
  <c r="AM88" i="43"/>
  <c r="AL88" i="43"/>
  <c r="Z88" i="43"/>
  <c r="T88" i="43"/>
  <c r="AL30" i="43"/>
  <c r="AL29" i="43"/>
  <c r="AL43" i="43"/>
  <c r="AL32" i="43"/>
  <c r="AP100" i="43"/>
  <c r="AO100" i="43"/>
  <c r="AN100" i="43"/>
  <c r="AM100" i="43"/>
  <c r="AL100" i="43"/>
  <c r="Z100" i="43"/>
  <c r="T100" i="43"/>
  <c r="AP101" i="43"/>
  <c r="AO101" i="43"/>
  <c r="AN101" i="43"/>
  <c r="AM101" i="43"/>
  <c r="AL101" i="43"/>
  <c r="Z101" i="43"/>
  <c r="AL37" i="43"/>
  <c r="AL18" i="43"/>
  <c r="AP87" i="43"/>
  <c r="AO87" i="43"/>
  <c r="AN87" i="43"/>
  <c r="AM87" i="43"/>
  <c r="AL87" i="43"/>
  <c r="Z87" i="43"/>
  <c r="T87" i="43"/>
  <c r="AP98" i="43"/>
  <c r="AO98" i="43"/>
  <c r="AN98" i="43"/>
  <c r="AM98" i="43"/>
  <c r="AL98" i="43"/>
  <c r="Z98" i="43"/>
  <c r="AP97" i="43"/>
  <c r="AO97" i="43"/>
  <c r="AN97" i="43"/>
  <c r="AM97" i="43"/>
  <c r="AL97" i="43"/>
  <c r="Z97" i="43"/>
  <c r="AP86" i="43"/>
  <c r="AO86" i="43"/>
  <c r="AN86" i="43"/>
  <c r="AM86" i="43"/>
  <c r="AL86" i="43"/>
  <c r="Z86" i="43"/>
  <c r="T86" i="43"/>
  <c r="AP85" i="43"/>
  <c r="AO85" i="43"/>
  <c r="AN85" i="43"/>
  <c r="AM85" i="43"/>
  <c r="AL85" i="43"/>
  <c r="Z85" i="43"/>
  <c r="T85" i="43"/>
  <c r="AP96" i="43"/>
  <c r="AO96" i="43"/>
  <c r="AN96" i="43"/>
  <c r="AM96" i="43"/>
  <c r="AL96" i="43"/>
  <c r="Z96" i="43"/>
  <c r="AL27" i="43"/>
  <c r="AP91" i="43"/>
  <c r="AO91" i="43"/>
  <c r="AN91" i="43"/>
  <c r="AM91" i="43"/>
  <c r="AL91" i="43"/>
  <c r="Z91" i="43"/>
  <c r="AP90" i="43"/>
  <c r="AO90" i="43"/>
  <c r="AN90" i="43"/>
  <c r="AM90" i="43"/>
  <c r="AL90" i="43"/>
  <c r="Z90" i="43"/>
  <c r="AL31" i="43"/>
  <c r="AP84" i="43"/>
  <c r="AO84" i="43"/>
  <c r="AN84" i="43"/>
  <c r="AM84" i="43"/>
  <c r="AL84" i="43"/>
  <c r="Z84" i="43"/>
  <c r="AL42" i="43"/>
  <c r="AL41" i="43"/>
  <c r="AL83" i="43"/>
  <c r="Z83" i="43"/>
  <c r="AL40" i="43"/>
  <c r="AL38" i="43"/>
  <c r="AP82" i="43"/>
  <c r="AO82" i="43"/>
  <c r="AN82" i="43"/>
  <c r="AM82" i="43"/>
  <c r="AL82" i="43"/>
  <c r="Z82" i="43"/>
  <c r="T82" i="43"/>
  <c r="AP81" i="43"/>
  <c r="AO81" i="43"/>
  <c r="AN81" i="43"/>
  <c r="AM81" i="43"/>
  <c r="AL81" i="43"/>
  <c r="Z81" i="43"/>
  <c r="AP102" i="43"/>
  <c r="AO102" i="43"/>
  <c r="AN102" i="43"/>
  <c r="AM102" i="43"/>
  <c r="AL102" i="43"/>
  <c r="Z102" i="43"/>
  <c r="T102" i="43"/>
  <c r="AL23" i="43"/>
  <c r="AP80" i="43"/>
  <c r="AO80" i="43"/>
  <c r="AN80" i="43"/>
  <c r="AM80" i="43"/>
  <c r="AL80" i="43"/>
  <c r="Z80" i="43"/>
  <c r="T80" i="43"/>
  <c r="AL22" i="43"/>
  <c r="AL21" i="43"/>
  <c r="AP79" i="43"/>
  <c r="AO79" i="43"/>
  <c r="AN79" i="43"/>
  <c r="AM79" i="43"/>
  <c r="AL79" i="43"/>
  <c r="Z79" i="43"/>
  <c r="T79" i="43"/>
  <c r="AL15" i="43"/>
  <c r="AP78" i="43"/>
  <c r="AO78" i="43"/>
  <c r="AN78" i="43"/>
  <c r="AM78" i="43"/>
  <c r="AL78" i="43"/>
  <c r="Z78" i="43"/>
  <c r="T78" i="43"/>
  <c r="AP77" i="43"/>
  <c r="AO77" i="43"/>
  <c r="AN77" i="43"/>
  <c r="AM77" i="43"/>
  <c r="AL77" i="43"/>
  <c r="Z77" i="43"/>
  <c r="AL13" i="43"/>
  <c r="AP76" i="43"/>
  <c r="AO76" i="43"/>
  <c r="AN76" i="43"/>
  <c r="AM76" i="43"/>
  <c r="AL76" i="43"/>
  <c r="Z76" i="43"/>
  <c r="AP75" i="43"/>
  <c r="AO75" i="43"/>
  <c r="AN75" i="43"/>
  <c r="AM75" i="43"/>
  <c r="AL75" i="43"/>
  <c r="Z75" i="43"/>
  <c r="AL12" i="43"/>
  <c r="AL11" i="43"/>
  <c r="AL10" i="43"/>
  <c r="AL9" i="43"/>
  <c r="AL8" i="43"/>
  <c r="AP74" i="43"/>
  <c r="AO74" i="43"/>
  <c r="AN74" i="43"/>
  <c r="AM74" i="43"/>
  <c r="AL74" i="43"/>
  <c r="Z74" i="43"/>
  <c r="AP73" i="43"/>
  <c r="AO73" i="43"/>
  <c r="AN73" i="43"/>
  <c r="AM73" i="43"/>
  <c r="AL73" i="43"/>
  <c r="Z73" i="43"/>
  <c r="AL7" i="43"/>
  <c r="Z7" i="43"/>
  <c r="AL6" i="43"/>
  <c r="Z6" i="43"/>
  <c r="T6" i="43"/>
  <c r="AL5" i="43"/>
  <c r="Z5" i="43"/>
  <c r="AL4" i="43"/>
  <c r="Z4" i="43"/>
  <c r="AL3" i="43"/>
  <c r="Z3" i="43"/>
  <c r="T3" i="43"/>
  <c r="BP8" i="33"/>
  <c r="BP9" i="33"/>
  <c r="BP10" i="33"/>
  <c r="BP11" i="33"/>
  <c r="BP12" i="33"/>
  <c r="BP13" i="33"/>
  <c r="BP14" i="33"/>
  <c r="BP15" i="33"/>
  <c r="BP16" i="33"/>
  <c r="BP17" i="33"/>
  <c r="BP18" i="33"/>
  <c r="BP19" i="33"/>
  <c r="BP20" i="33"/>
  <c r="BP21" i="33"/>
  <c r="BP22" i="33"/>
  <c r="BP24" i="33"/>
  <c r="BP25" i="33"/>
  <c r="BP26" i="33"/>
  <c r="BP27" i="33"/>
  <c r="BP28" i="33"/>
  <c r="BP29" i="33"/>
  <c r="BP30" i="33"/>
  <c r="BP31" i="33"/>
  <c r="BP32" i="33"/>
  <c r="BP33" i="33"/>
  <c r="BP34" i="33"/>
  <c r="BP35" i="33"/>
  <c r="BP36" i="33"/>
  <c r="BP37" i="33"/>
  <c r="BP38" i="33"/>
  <c r="BP39" i="33"/>
  <c r="BP40" i="33"/>
  <c r="BP41" i="33"/>
  <c r="BP42" i="33"/>
  <c r="BP43" i="33"/>
  <c r="BP44" i="33"/>
  <c r="BP45" i="33"/>
  <c r="BP46" i="33"/>
  <c r="BP47" i="33"/>
  <c r="BP48" i="33"/>
  <c r="BP49" i="33"/>
  <c r="BP50" i="33"/>
  <c r="BP51" i="33"/>
  <c r="BP52" i="33"/>
  <c r="BP53" i="33"/>
  <c r="BP54" i="33"/>
  <c r="BP55" i="33"/>
  <c r="BP56" i="33"/>
  <c r="BP57" i="33"/>
  <c r="BP58" i="33"/>
  <c r="BP59" i="33"/>
  <c r="BP60" i="33"/>
  <c r="BP61" i="33"/>
  <c r="BP62" i="33"/>
  <c r="BP63" i="33"/>
  <c r="BP64" i="33"/>
  <c r="BP65" i="33"/>
  <c r="BP66" i="33"/>
  <c r="BP67" i="33"/>
  <c r="BP68" i="33"/>
  <c r="BP69" i="33"/>
  <c r="BP70" i="33"/>
  <c r="BP71" i="33"/>
  <c r="BP72" i="33"/>
  <c r="BP73" i="33"/>
  <c r="BP74" i="33"/>
  <c r="BP7" i="33"/>
  <c r="K74" i="42"/>
  <c r="R70" i="42"/>
  <c r="R72" i="42"/>
  <c r="P70" i="42"/>
  <c r="P72" i="42"/>
  <c r="O55" i="42"/>
  <c r="K54" i="42"/>
  <c r="K58" i="42"/>
  <c r="S43" i="42"/>
  <c r="T42" i="42"/>
  <c r="P42" i="42"/>
  <c r="L42" i="42"/>
  <c r="T41" i="42"/>
  <c r="P41" i="42"/>
  <c r="L41" i="42"/>
  <c r="T40" i="42"/>
  <c r="P40" i="42"/>
  <c r="L40" i="42"/>
  <c r="T39" i="42"/>
  <c r="P39" i="42"/>
  <c r="L39" i="42"/>
  <c r="T38" i="42"/>
  <c r="P38" i="42"/>
  <c r="L38" i="42"/>
  <c r="T37" i="42"/>
  <c r="P37" i="42"/>
  <c r="L37" i="42"/>
  <c r="R36" i="42"/>
  <c r="T36" i="42"/>
  <c r="P36" i="42"/>
  <c r="L36" i="42"/>
  <c r="R35" i="42"/>
  <c r="T35" i="42"/>
  <c r="P35" i="42"/>
  <c r="L35" i="42"/>
  <c r="R34" i="42"/>
  <c r="T34" i="42"/>
  <c r="P34" i="42"/>
  <c r="L34" i="42"/>
  <c r="T33" i="42"/>
  <c r="P33" i="42"/>
  <c r="L33" i="42"/>
  <c r="T32" i="42"/>
  <c r="P32" i="42"/>
  <c r="L32" i="42"/>
  <c r="R31" i="42"/>
  <c r="T31" i="42"/>
  <c r="P31" i="42"/>
  <c r="L31" i="42"/>
  <c r="T30" i="42"/>
  <c r="P30" i="42"/>
  <c r="L30" i="42"/>
  <c r="R29" i="42"/>
  <c r="T29" i="42"/>
  <c r="P29" i="42"/>
  <c r="L29" i="42"/>
  <c r="R28" i="42"/>
  <c r="T28" i="42"/>
  <c r="P28" i="42"/>
  <c r="L28" i="42"/>
  <c r="R27" i="42"/>
  <c r="T27" i="42"/>
  <c r="P27" i="42"/>
  <c r="L27" i="42"/>
  <c r="T26" i="42"/>
  <c r="P26" i="42"/>
  <c r="L26" i="42"/>
  <c r="R25" i="42"/>
  <c r="T25" i="42"/>
  <c r="P25" i="42"/>
  <c r="L25" i="42"/>
  <c r="T24" i="42"/>
  <c r="P24" i="42"/>
  <c r="L24" i="42"/>
  <c r="T23" i="42"/>
  <c r="P23" i="42"/>
  <c r="L23" i="42"/>
  <c r="R22" i="42"/>
  <c r="T22" i="42"/>
  <c r="P22" i="42"/>
  <c r="L22" i="42"/>
  <c r="R21" i="42"/>
  <c r="T21" i="42"/>
  <c r="P21" i="42"/>
  <c r="L21" i="42"/>
  <c r="R20" i="42"/>
  <c r="T20" i="42"/>
  <c r="P20" i="42"/>
  <c r="L20" i="42"/>
  <c r="R43" i="42"/>
  <c r="T19" i="42"/>
  <c r="P19" i="42"/>
  <c r="L19" i="42"/>
  <c r="T18" i="42"/>
  <c r="P18" i="42"/>
  <c r="L18" i="42"/>
  <c r="T17" i="42"/>
  <c r="P17" i="42"/>
  <c r="L17" i="42"/>
  <c r="T16" i="42"/>
  <c r="P16" i="42"/>
  <c r="L16" i="42"/>
  <c r="T15" i="42"/>
  <c r="P15" i="42"/>
  <c r="L15" i="42"/>
  <c r="T14" i="42"/>
  <c r="P14" i="42"/>
  <c r="L14" i="42"/>
  <c r="T13" i="42"/>
  <c r="P13" i="42"/>
  <c r="L13" i="42"/>
  <c r="T12" i="42"/>
  <c r="P12" i="42"/>
  <c r="L12" i="42"/>
  <c r="T11" i="42"/>
  <c r="P11" i="42"/>
  <c r="T10" i="42"/>
  <c r="P10" i="42"/>
  <c r="T9" i="42"/>
  <c r="P9" i="42"/>
  <c r="T8" i="42"/>
  <c r="P8" i="42"/>
  <c r="T7" i="42"/>
  <c r="AT44" i="43"/>
  <c r="AT46" i="43"/>
  <c r="V63" i="43"/>
  <c r="V106" i="43"/>
  <c r="T43" i="42"/>
  <c r="T93" i="43"/>
  <c r="T81" i="43"/>
  <c r="T97" i="43"/>
  <c r="T89" i="43"/>
  <c r="T95" i="43"/>
  <c r="T101" i="43"/>
  <c r="T98" i="43"/>
  <c r="T99" i="43"/>
  <c r="T7" i="43"/>
  <c r="T91" i="43"/>
  <c r="T92" i="43"/>
  <c r="T83" i="43"/>
  <c r="T5" i="43"/>
  <c r="T74" i="43"/>
  <c r="T90" i="43"/>
  <c r="T96" i="43"/>
  <c r="T75" i="43"/>
  <c r="T84" i="43"/>
  <c r="T4" i="43"/>
  <c r="T73" i="43"/>
  <c r="T76" i="43"/>
  <c r="T77" i="43"/>
  <c r="AL16" i="43"/>
  <c r="L43" i="42"/>
  <c r="P7" i="42"/>
  <c r="P43" i="42"/>
  <c r="AL44" i="43"/>
  <c r="L45" i="41"/>
  <c r="AM96" i="33"/>
  <c r="AL96" i="33"/>
  <c r="AO96" i="33"/>
  <c r="AN96" i="33"/>
  <c r="BL35" i="33"/>
  <c r="AO74" i="33"/>
  <c r="AN74" i="33"/>
  <c r="AM74" i="33"/>
  <c r="AL74" i="33"/>
  <c r="BH74" i="33"/>
  <c r="AO73" i="33"/>
  <c r="BJ73" i="33"/>
  <c r="AN73" i="33"/>
  <c r="AM73" i="33"/>
  <c r="AL73" i="33"/>
  <c r="BH73" i="33"/>
  <c r="AO72" i="33"/>
  <c r="AN72" i="33"/>
  <c r="AM72" i="33"/>
  <c r="AL72" i="33"/>
  <c r="BH72" i="33"/>
  <c r="AO71" i="33"/>
  <c r="AN71" i="33"/>
  <c r="AM71" i="33"/>
  <c r="AL71" i="33"/>
  <c r="BH71" i="33"/>
  <c r="AO70" i="33"/>
  <c r="AN70" i="33"/>
  <c r="AM70" i="33"/>
  <c r="AL70" i="33"/>
  <c r="BH70" i="33"/>
  <c r="AO69" i="33"/>
  <c r="BJ69" i="33"/>
  <c r="AN69" i="33"/>
  <c r="AM69" i="33"/>
  <c r="AL69" i="33"/>
  <c r="BH69" i="33"/>
  <c r="AO68" i="33"/>
  <c r="AN68" i="33"/>
  <c r="AM68" i="33"/>
  <c r="AL68" i="33"/>
  <c r="BH68" i="33"/>
  <c r="AO67" i="33"/>
  <c r="BL67" i="33"/>
  <c r="AN67" i="33"/>
  <c r="AM67" i="33"/>
  <c r="AL67" i="33"/>
  <c r="BH67" i="33"/>
  <c r="AO66" i="33"/>
  <c r="AN66" i="33"/>
  <c r="AM66" i="33"/>
  <c r="AL66" i="33"/>
  <c r="BH66" i="33"/>
  <c r="AO65" i="33"/>
  <c r="BJ65" i="33"/>
  <c r="AN65" i="33"/>
  <c r="AM65" i="33"/>
  <c r="AL65" i="33"/>
  <c r="BH65" i="33"/>
  <c r="AO64" i="33"/>
  <c r="AN64" i="33"/>
  <c r="AM64" i="33"/>
  <c r="AL64" i="33"/>
  <c r="BH64" i="33"/>
  <c r="AO63" i="33"/>
  <c r="AN63" i="33"/>
  <c r="AM63" i="33"/>
  <c r="AL63" i="33"/>
  <c r="BH63" i="33"/>
  <c r="AO62" i="33"/>
  <c r="BJ62" i="33"/>
  <c r="AN62" i="33"/>
  <c r="AM62" i="33"/>
  <c r="AL62" i="33"/>
  <c r="BH62" i="33"/>
  <c r="AO61" i="33"/>
  <c r="BJ61" i="33"/>
  <c r="AN61" i="33"/>
  <c r="AM61" i="33"/>
  <c r="AL61" i="33"/>
  <c r="BH61" i="33"/>
  <c r="AO60" i="33"/>
  <c r="AN60" i="33"/>
  <c r="AM60" i="33"/>
  <c r="AL60" i="33"/>
  <c r="BH60" i="33"/>
  <c r="AO59" i="33"/>
  <c r="AN59" i="33"/>
  <c r="AM59" i="33"/>
  <c r="AL59" i="33"/>
  <c r="BH59" i="33"/>
  <c r="AO58" i="33"/>
  <c r="AN58" i="33"/>
  <c r="AM58" i="33"/>
  <c r="AL58" i="33"/>
  <c r="BH58" i="33"/>
  <c r="AO57" i="33"/>
  <c r="BJ57" i="33"/>
  <c r="AN57" i="33"/>
  <c r="AM57" i="33"/>
  <c r="AL57" i="33"/>
  <c r="BH57" i="33"/>
  <c r="AO56" i="33"/>
  <c r="BJ56" i="33"/>
  <c r="AN56" i="33"/>
  <c r="AM56" i="33"/>
  <c r="AL56" i="33"/>
  <c r="BH56" i="33"/>
  <c r="AO55" i="33"/>
  <c r="AN55" i="33"/>
  <c r="AM55" i="33"/>
  <c r="AL55" i="33"/>
  <c r="BH55" i="33"/>
  <c r="AO54" i="33"/>
  <c r="AN54" i="33"/>
  <c r="AM54" i="33"/>
  <c r="AL54" i="33"/>
  <c r="BH54" i="33"/>
  <c r="AO53" i="33"/>
  <c r="BJ53" i="33"/>
  <c r="AN53" i="33"/>
  <c r="AM53" i="33"/>
  <c r="AL53" i="33"/>
  <c r="BH53" i="33"/>
  <c r="AO52" i="33"/>
  <c r="AN52" i="33"/>
  <c r="AM52" i="33"/>
  <c r="AL52" i="33"/>
  <c r="BH52" i="33"/>
  <c r="AO51" i="33"/>
  <c r="BJ51" i="33"/>
  <c r="AN51" i="33"/>
  <c r="AM51" i="33"/>
  <c r="AL51" i="33"/>
  <c r="BH51" i="33"/>
  <c r="AO50" i="33"/>
  <c r="AN50" i="33"/>
  <c r="AM50" i="33"/>
  <c r="AL50" i="33"/>
  <c r="BH50" i="33"/>
  <c r="AO49" i="33"/>
  <c r="BJ49" i="33"/>
  <c r="AN49" i="33"/>
  <c r="AM49" i="33"/>
  <c r="AL49" i="33"/>
  <c r="BH49" i="33"/>
  <c r="AO48" i="33"/>
  <c r="AN48" i="33"/>
  <c r="AM48" i="33"/>
  <c r="AL48" i="33"/>
  <c r="BH48" i="33"/>
  <c r="AO47" i="33"/>
  <c r="AN47" i="33"/>
  <c r="AM47" i="33"/>
  <c r="AL47" i="33"/>
  <c r="BH47" i="33"/>
  <c r="AO46" i="33"/>
  <c r="BJ46" i="33"/>
  <c r="AN46" i="33"/>
  <c r="AM46" i="33"/>
  <c r="AL46" i="33"/>
  <c r="BH46" i="33"/>
  <c r="AO45" i="33"/>
  <c r="BJ45" i="33"/>
  <c r="AN45" i="33"/>
  <c r="AM45" i="33"/>
  <c r="AL45" i="33"/>
  <c r="BH45" i="33"/>
  <c r="AO44" i="33"/>
  <c r="AN44" i="33"/>
  <c r="AM44" i="33"/>
  <c r="AL44" i="33"/>
  <c r="BH44" i="33"/>
  <c r="AO43" i="33"/>
  <c r="AN43" i="33"/>
  <c r="AM43" i="33"/>
  <c r="AL43" i="33"/>
  <c r="BH43" i="33"/>
  <c r="AO42" i="33"/>
  <c r="AN42" i="33"/>
  <c r="AM42" i="33"/>
  <c r="AL42" i="33"/>
  <c r="BH42" i="33"/>
  <c r="AO41" i="33"/>
  <c r="BJ41" i="33"/>
  <c r="AN41" i="33"/>
  <c r="AM41" i="33"/>
  <c r="AL41" i="33"/>
  <c r="BH41" i="33"/>
  <c r="AO40" i="33"/>
  <c r="BJ40" i="33"/>
  <c r="AN40" i="33"/>
  <c r="AM40" i="33"/>
  <c r="AL40" i="33"/>
  <c r="BH40" i="33"/>
  <c r="AO39" i="33"/>
  <c r="AN39" i="33"/>
  <c r="AM39" i="33"/>
  <c r="AL39" i="33"/>
  <c r="BH39" i="33"/>
  <c r="AO38" i="33"/>
  <c r="AN38" i="33"/>
  <c r="AM38" i="33"/>
  <c r="AL38" i="33"/>
  <c r="BH38" i="33"/>
  <c r="AO37" i="33"/>
  <c r="BJ37" i="33"/>
  <c r="AN37" i="33"/>
  <c r="AM37" i="33"/>
  <c r="AL37" i="33"/>
  <c r="BH37" i="33"/>
  <c r="AO36" i="33"/>
  <c r="AN36" i="33"/>
  <c r="AM36" i="33"/>
  <c r="AL36" i="33"/>
  <c r="BH36" i="33"/>
  <c r="AO34" i="33"/>
  <c r="BJ34" i="33"/>
  <c r="AN34" i="33"/>
  <c r="AM34" i="33"/>
  <c r="AL34" i="33"/>
  <c r="BH34" i="33"/>
  <c r="AO33" i="33"/>
  <c r="AN33" i="33"/>
  <c r="AM33" i="33"/>
  <c r="AL33" i="33"/>
  <c r="BH33" i="33"/>
  <c r="AO32" i="33"/>
  <c r="BJ32" i="33"/>
  <c r="AN32" i="33"/>
  <c r="AM32" i="33"/>
  <c r="AL32" i="33"/>
  <c r="BH32" i="33"/>
  <c r="AO31" i="33"/>
  <c r="AN31" i="33"/>
  <c r="AM31" i="33"/>
  <c r="AL31" i="33"/>
  <c r="BH31" i="33"/>
  <c r="AO30" i="33"/>
  <c r="AN30" i="33"/>
  <c r="AM30" i="33"/>
  <c r="AL30" i="33"/>
  <c r="BH30" i="33"/>
  <c r="AO29" i="33"/>
  <c r="BJ29" i="33"/>
  <c r="AN29" i="33"/>
  <c r="AM29" i="33"/>
  <c r="AL29" i="33"/>
  <c r="BH29" i="33"/>
  <c r="AO28" i="33"/>
  <c r="AN28" i="33"/>
  <c r="AM28" i="33"/>
  <c r="AL28" i="33"/>
  <c r="BH28" i="33"/>
  <c r="BH27" i="33"/>
  <c r="AO26" i="33"/>
  <c r="BJ26" i="33"/>
  <c r="AN26" i="33"/>
  <c r="AM26" i="33"/>
  <c r="AL26" i="33"/>
  <c r="AO25" i="33"/>
  <c r="AN25" i="33"/>
  <c r="AM25" i="33"/>
  <c r="AL25" i="33"/>
  <c r="BH25" i="33"/>
  <c r="AO24" i="33"/>
  <c r="AN24" i="33"/>
  <c r="AM24" i="33"/>
  <c r="AL24" i="33"/>
  <c r="AO22" i="33"/>
  <c r="BJ22" i="33"/>
  <c r="AN22" i="33"/>
  <c r="AM22" i="33"/>
  <c r="AL22" i="33"/>
  <c r="AO21" i="33"/>
  <c r="AN21" i="33"/>
  <c r="AM21" i="33"/>
  <c r="AL21" i="33"/>
  <c r="BH21" i="33"/>
  <c r="AO20" i="33"/>
  <c r="BJ20" i="33"/>
  <c r="AN20" i="33"/>
  <c r="AM20" i="33"/>
  <c r="AL20" i="33"/>
  <c r="BH20" i="33"/>
  <c r="AO19" i="33"/>
  <c r="BJ19" i="33"/>
  <c r="AN19" i="33"/>
  <c r="AM19" i="33"/>
  <c r="AL19" i="33"/>
  <c r="AO18" i="33"/>
  <c r="BJ18" i="33"/>
  <c r="AN18" i="33"/>
  <c r="AM18" i="33"/>
  <c r="AL18" i="33"/>
  <c r="BH18" i="33"/>
  <c r="AO17" i="33"/>
  <c r="BJ17" i="33"/>
  <c r="AN17" i="33"/>
  <c r="AM17" i="33"/>
  <c r="AL17" i="33"/>
  <c r="BH17" i="33"/>
  <c r="AO16" i="33"/>
  <c r="BL16" i="33"/>
  <c r="AN16" i="33"/>
  <c r="AM16" i="33"/>
  <c r="AL16" i="33"/>
  <c r="BH16" i="33"/>
  <c r="AO15" i="33"/>
  <c r="BJ15" i="33"/>
  <c r="AN15" i="33"/>
  <c r="AM15" i="33"/>
  <c r="AL15" i="33"/>
  <c r="BH15" i="33"/>
  <c r="AO14" i="33"/>
  <c r="BL14" i="33"/>
  <c r="AN14" i="33"/>
  <c r="AM14" i="33"/>
  <c r="AL14" i="33"/>
  <c r="BH14" i="33"/>
  <c r="AO13" i="33"/>
  <c r="BJ13" i="33"/>
  <c r="AN13" i="33"/>
  <c r="AM13" i="33"/>
  <c r="AL13" i="33"/>
  <c r="BH13" i="33"/>
  <c r="AO12" i="33"/>
  <c r="BJ12" i="33"/>
  <c r="AN12" i="33"/>
  <c r="AM12" i="33"/>
  <c r="AL12" i="33"/>
  <c r="BH12" i="33"/>
  <c r="AO11" i="33"/>
  <c r="BJ11" i="33"/>
  <c r="AN11" i="33"/>
  <c r="AM11" i="33"/>
  <c r="AL11" i="33"/>
  <c r="BH11" i="33"/>
  <c r="AO10" i="33"/>
  <c r="BL10" i="33"/>
  <c r="AN10" i="33"/>
  <c r="AM10" i="33"/>
  <c r="AL10" i="33"/>
  <c r="BH10" i="33"/>
  <c r="AO9" i="33"/>
  <c r="BJ9" i="33"/>
  <c r="AN9" i="33"/>
  <c r="AM9" i="33"/>
  <c r="AL9" i="33"/>
  <c r="BH9" i="33"/>
  <c r="AO8" i="33"/>
  <c r="BJ8" i="33"/>
  <c r="AN8" i="33"/>
  <c r="AM8" i="33"/>
  <c r="AL8" i="33"/>
  <c r="BH8" i="33"/>
  <c r="AO7" i="33"/>
  <c r="AN7" i="33"/>
  <c r="AM7" i="33"/>
  <c r="AL7" i="33"/>
  <c r="BH7" i="33"/>
  <c r="AO6" i="33"/>
  <c r="BJ6" i="33"/>
  <c r="AN6" i="33"/>
  <c r="AM6" i="33"/>
  <c r="AL6" i="33"/>
  <c r="BH6" i="33"/>
  <c r="AO5" i="33"/>
  <c r="BJ5" i="33"/>
  <c r="AN5" i="33"/>
  <c r="AM5" i="33"/>
  <c r="AL5" i="33"/>
  <c r="BH5" i="33"/>
  <c r="AO4" i="33"/>
  <c r="BJ4" i="33"/>
  <c r="AN4" i="33"/>
  <c r="AM4" i="33"/>
  <c r="AL4" i="33"/>
  <c r="BH4" i="33"/>
  <c r="AO3" i="33"/>
  <c r="BJ3" i="33"/>
  <c r="AN3" i="33"/>
  <c r="AM3" i="33"/>
  <c r="AL3" i="33"/>
  <c r="BH3" i="33"/>
  <c r="BH35" i="33"/>
  <c r="BJ7" i="33"/>
  <c r="BO74" i="33"/>
  <c r="BO73" i="33"/>
  <c r="BO72" i="33"/>
  <c r="BO71" i="33"/>
  <c r="BO70" i="33"/>
  <c r="BO69" i="33"/>
  <c r="BO68" i="33"/>
  <c r="BO67" i="33"/>
  <c r="BO66" i="33"/>
  <c r="BO65" i="33"/>
  <c r="BO64" i="33"/>
  <c r="BO63" i="33"/>
  <c r="BO62" i="33"/>
  <c r="BO61" i="33"/>
  <c r="BO60" i="33"/>
  <c r="BO59" i="33"/>
  <c r="BO58" i="33"/>
  <c r="BO57" i="33"/>
  <c r="BO56" i="33"/>
  <c r="BO55" i="33"/>
  <c r="BO54" i="33"/>
  <c r="BO53" i="33"/>
  <c r="BO52" i="33"/>
  <c r="BO51" i="33"/>
  <c r="BO50" i="33"/>
  <c r="BO49" i="33"/>
  <c r="BO48" i="33"/>
  <c r="BO47" i="33"/>
  <c r="BO46" i="33"/>
  <c r="BO45" i="33"/>
  <c r="BO44" i="33"/>
  <c r="BO43" i="33"/>
  <c r="BO42" i="33"/>
  <c r="BO41" i="33"/>
  <c r="BO40" i="33"/>
  <c r="BO39" i="33"/>
  <c r="BO38" i="33"/>
  <c r="BO37" i="33"/>
  <c r="BO36" i="33"/>
  <c r="BO35" i="33"/>
  <c r="BO34" i="33"/>
  <c r="BO33" i="33"/>
  <c r="BO32" i="33"/>
  <c r="BO31" i="33"/>
  <c r="BO30" i="33"/>
  <c r="BO29" i="33"/>
  <c r="BO28" i="33"/>
  <c r="BO27" i="33"/>
  <c r="BO26" i="33"/>
  <c r="BO25" i="33"/>
  <c r="BO24" i="33"/>
  <c r="BO22" i="33"/>
  <c r="BO21" i="33"/>
  <c r="BO20" i="33"/>
  <c r="BO19" i="33"/>
  <c r="BO18" i="33"/>
  <c r="BO17" i="33"/>
  <c r="BO16" i="33"/>
  <c r="BO15" i="33"/>
  <c r="BO14" i="33"/>
  <c r="BO13" i="33"/>
  <c r="BO12" i="33"/>
  <c r="BO11" i="33"/>
  <c r="BO10" i="33"/>
  <c r="BO9" i="33"/>
  <c r="BO8" i="33"/>
  <c r="BO7" i="33"/>
  <c r="BO6" i="33"/>
  <c r="BO5" i="33"/>
  <c r="BO4" i="33"/>
  <c r="BO3" i="33"/>
  <c r="BG74" i="33"/>
  <c r="BG73" i="33"/>
  <c r="BG72" i="33"/>
  <c r="BG71" i="33"/>
  <c r="BG70" i="33"/>
  <c r="BG69" i="33"/>
  <c r="BG68" i="33"/>
  <c r="BG67" i="33"/>
  <c r="BG66" i="33"/>
  <c r="BG65" i="33"/>
  <c r="BG64" i="33"/>
  <c r="BG63" i="33"/>
  <c r="BG62" i="33"/>
  <c r="BG61" i="33"/>
  <c r="BG60" i="33"/>
  <c r="BG59" i="33"/>
  <c r="BG58" i="33"/>
  <c r="BG57" i="33"/>
  <c r="BG56" i="33"/>
  <c r="BG55" i="33"/>
  <c r="BG54" i="33"/>
  <c r="BG53" i="33"/>
  <c r="BG52" i="33"/>
  <c r="BG51" i="33"/>
  <c r="BG50" i="33"/>
  <c r="BG49" i="33"/>
  <c r="BG48" i="33"/>
  <c r="BG47" i="33"/>
  <c r="BG46" i="33"/>
  <c r="BG45" i="33"/>
  <c r="BG44" i="33"/>
  <c r="BG43" i="33"/>
  <c r="BG42" i="33"/>
  <c r="BG41" i="33"/>
  <c r="BG40" i="33"/>
  <c r="BG39" i="33"/>
  <c r="BG38" i="33"/>
  <c r="BG37" i="33"/>
  <c r="BG36" i="33"/>
  <c r="BG35" i="33"/>
  <c r="BG34" i="33"/>
  <c r="BG33" i="33"/>
  <c r="BG32" i="33"/>
  <c r="BG31" i="33"/>
  <c r="BG30" i="33"/>
  <c r="BG29" i="33"/>
  <c r="BG28" i="33"/>
  <c r="BG26" i="33"/>
  <c r="BG25" i="33"/>
  <c r="BG24" i="33"/>
  <c r="BG22" i="33"/>
  <c r="BG21" i="33"/>
  <c r="BG20" i="33"/>
  <c r="BG19" i="33"/>
  <c r="BG18" i="33"/>
  <c r="BG17" i="33"/>
  <c r="BG16" i="33"/>
  <c r="BG15" i="33"/>
  <c r="BG14" i="33"/>
  <c r="BG13" i="33"/>
  <c r="BG12" i="33"/>
  <c r="BG11" i="33"/>
  <c r="BG10" i="33"/>
  <c r="BG9" i="33"/>
  <c r="BG8" i="33"/>
  <c r="BG7" i="33"/>
  <c r="BG6" i="33"/>
  <c r="BG5" i="33"/>
  <c r="BG4" i="33"/>
  <c r="BG3" i="33"/>
  <c r="BJ74" i="33"/>
  <c r="BJ72" i="33"/>
  <c r="BJ71" i="33"/>
  <c r="BJ70" i="33"/>
  <c r="BJ68" i="33"/>
  <c r="BJ66" i="33"/>
  <c r="BJ64" i="33"/>
  <c r="BJ63" i="33"/>
  <c r="BJ60" i="33"/>
  <c r="BJ59" i="33"/>
  <c r="BJ58" i="33"/>
  <c r="BJ55" i="33"/>
  <c r="BJ54" i="33"/>
  <c r="BJ52" i="33"/>
  <c r="BJ50" i="33"/>
  <c r="BJ48" i="33"/>
  <c r="BJ47" i="33"/>
  <c r="BJ44" i="33"/>
  <c r="BJ43" i="33"/>
  <c r="BJ42" i="33"/>
  <c r="BJ39" i="33"/>
  <c r="BJ38" i="33"/>
  <c r="BJ36" i="33"/>
  <c r="BJ33" i="33"/>
  <c r="BJ31" i="33"/>
  <c r="BJ30" i="33"/>
  <c r="BK19" i="33"/>
  <c r="BI20" i="33"/>
  <c r="BK22" i="33"/>
  <c r="BK24" i="33"/>
  <c r="BI25" i="33"/>
  <c r="BI4" i="33"/>
  <c r="BI38" i="33"/>
  <c r="BI42" i="33"/>
  <c r="BI46" i="33"/>
  <c r="BI50" i="33"/>
  <c r="BI54" i="33"/>
  <c r="BI58" i="33"/>
  <c r="BI62" i="33"/>
  <c r="BI66" i="33"/>
  <c r="BI70" i="33"/>
  <c r="BI29" i="33"/>
  <c r="BI33" i="33"/>
  <c r="BI16" i="33"/>
  <c r="BI37" i="33"/>
  <c r="BI41" i="33"/>
  <c r="BI45" i="33"/>
  <c r="BI49" i="33"/>
  <c r="BI53" i="33"/>
  <c r="BI57" i="33"/>
  <c r="BI61" i="33"/>
  <c r="BI65" i="33"/>
  <c r="BI69" i="33"/>
  <c r="BI73" i="33"/>
  <c r="BI74" i="33"/>
  <c r="BI10" i="33"/>
  <c r="BI14" i="33"/>
  <c r="BI28" i="33"/>
  <c r="BI32" i="33"/>
  <c r="BI8" i="33"/>
  <c r="BI12" i="33"/>
  <c r="BI30" i="33"/>
  <c r="BI34" i="33"/>
  <c r="BI6" i="33"/>
  <c r="BI52" i="33"/>
  <c r="BI3" i="33"/>
  <c r="BI7" i="33"/>
  <c r="BI11" i="33"/>
  <c r="BI15" i="33"/>
  <c r="BI40" i="33"/>
  <c r="BI48" i="33"/>
  <c r="BI60" i="33"/>
  <c r="BI68" i="33"/>
  <c r="BI36" i="33"/>
  <c r="BI44" i="33"/>
  <c r="BI56" i="33"/>
  <c r="BI64" i="33"/>
  <c r="BI72" i="33"/>
  <c r="BI5" i="33"/>
  <c r="BI9" i="33"/>
  <c r="BI13" i="33"/>
  <c r="BI17" i="33"/>
  <c r="BI21" i="33"/>
  <c r="BI31" i="33"/>
  <c r="BI35" i="33"/>
  <c r="BI39" i="33"/>
  <c r="BI43" i="33"/>
  <c r="BI47" i="33"/>
  <c r="BI51" i="33"/>
  <c r="BI55" i="33"/>
  <c r="BI59" i="33"/>
  <c r="BI63" i="33"/>
  <c r="BI67" i="33"/>
  <c r="BI71" i="33"/>
  <c r="BI18" i="33"/>
  <c r="BN53" i="33"/>
  <c r="BH22" i="33"/>
  <c r="BI22" i="33"/>
  <c r="BN25" i="33"/>
  <c r="BJ25" i="33"/>
  <c r="BL25" i="33"/>
  <c r="BJ27" i="33"/>
  <c r="BN12" i="33"/>
  <c r="BN57" i="33"/>
  <c r="BH19" i="33"/>
  <c r="BI19" i="33"/>
  <c r="BH24" i="33"/>
  <c r="BI24" i="33"/>
  <c r="BK3" i="33"/>
  <c r="BN37" i="33"/>
  <c r="BN69" i="33"/>
  <c r="BN28" i="33"/>
  <c r="BN8" i="33"/>
  <c r="BK26" i="33"/>
  <c r="BK16" i="33"/>
  <c r="BN41" i="33"/>
  <c r="BN73" i="33"/>
  <c r="BH26" i="33"/>
  <c r="BI26" i="33"/>
  <c r="BN21" i="33"/>
  <c r="BG27" i="33"/>
  <c r="BJ21" i="33"/>
  <c r="BN19" i="33"/>
  <c r="BN24" i="33"/>
  <c r="BL20" i="33"/>
  <c r="BN29" i="33"/>
  <c r="BN45" i="33"/>
  <c r="BN61" i="33"/>
  <c r="BK20" i="33"/>
  <c r="BN15" i="33"/>
  <c r="BL22" i="33"/>
  <c r="BN26" i="33"/>
  <c r="BN27" i="33"/>
  <c r="BN33" i="33"/>
  <c r="BN49" i="33"/>
  <c r="BN65" i="33"/>
  <c r="BN16" i="33"/>
  <c r="BJ16" i="33"/>
  <c r="BJ24" i="33"/>
  <c r="BJ28" i="33"/>
  <c r="BJ67" i="33"/>
  <c r="BJ14" i="33"/>
  <c r="BL15" i="33"/>
  <c r="BL21" i="33"/>
  <c r="BL26" i="33"/>
  <c r="BN4" i="33"/>
  <c r="BN9" i="33"/>
  <c r="BN13" i="33"/>
  <c r="BN17" i="33"/>
  <c r="BN30" i="33"/>
  <c r="BN34" i="33"/>
  <c r="BN38" i="33"/>
  <c r="BN42" i="33"/>
  <c r="BN46" i="33"/>
  <c r="BN50" i="33"/>
  <c r="BN54" i="33"/>
  <c r="BN58" i="33"/>
  <c r="BN62" i="33"/>
  <c r="BN66" i="33"/>
  <c r="BN70" i="33"/>
  <c r="BN74" i="33"/>
  <c r="BK14" i="33"/>
  <c r="BL43" i="33"/>
  <c r="BN5" i="33"/>
  <c r="BN10" i="33"/>
  <c r="BN14" i="33"/>
  <c r="BN18" i="33"/>
  <c r="BN22" i="33"/>
  <c r="BN31" i="33"/>
  <c r="BN35" i="33"/>
  <c r="BN39" i="33"/>
  <c r="BN43" i="33"/>
  <c r="BN47" i="33"/>
  <c r="BN51" i="33"/>
  <c r="BN55" i="33"/>
  <c r="BN59" i="33"/>
  <c r="BN63" i="33"/>
  <c r="BN67" i="33"/>
  <c r="BN71" i="33"/>
  <c r="BN3" i="33"/>
  <c r="BN20" i="33"/>
  <c r="BK9" i="33"/>
  <c r="BK15" i="33"/>
  <c r="BL19" i="33"/>
  <c r="BL24" i="33"/>
  <c r="BL59" i="33"/>
  <c r="BN7" i="33"/>
  <c r="BN6" i="33"/>
  <c r="BN11" i="33"/>
  <c r="BN32" i="33"/>
  <c r="BN36" i="33"/>
  <c r="BN40" i="33"/>
  <c r="BN44" i="33"/>
  <c r="BN48" i="33"/>
  <c r="BN52" i="33"/>
  <c r="BN56" i="33"/>
  <c r="BN60" i="33"/>
  <c r="BN64" i="33"/>
  <c r="BN68" i="33"/>
  <c r="BN72" i="33"/>
  <c r="BK8" i="33"/>
  <c r="BK4" i="33"/>
  <c r="BK5" i="33"/>
  <c r="BK6" i="33"/>
  <c r="BK10" i="33"/>
  <c r="BL31" i="33"/>
  <c r="BL47" i="33"/>
  <c r="BL63" i="33"/>
  <c r="BJ35" i="33"/>
  <c r="BL6" i="33"/>
  <c r="BL51" i="33"/>
  <c r="BK11" i="33"/>
  <c r="BK12" i="33"/>
  <c r="BK13" i="33"/>
  <c r="BK17" i="33"/>
  <c r="BK18" i="33"/>
  <c r="BK27" i="33"/>
  <c r="BK28" i="33"/>
  <c r="BK29" i="33"/>
  <c r="BK30" i="33"/>
  <c r="BK31" i="33"/>
  <c r="BK32" i="33"/>
  <c r="BK33" i="33"/>
  <c r="BK34" i="33"/>
  <c r="BK35" i="33"/>
  <c r="BK36" i="33"/>
  <c r="BK37" i="33"/>
  <c r="BK38" i="33"/>
  <c r="BK39" i="33"/>
  <c r="BK40" i="33"/>
  <c r="BK41" i="33"/>
  <c r="BK42" i="33"/>
  <c r="BK43" i="33"/>
  <c r="BK44" i="33"/>
  <c r="BK45" i="33"/>
  <c r="BK46" i="33"/>
  <c r="BK47" i="33"/>
  <c r="BK48" i="33"/>
  <c r="BK49" i="33"/>
  <c r="BK50" i="33"/>
  <c r="BK51" i="33"/>
  <c r="BK52" i="33"/>
  <c r="BK53" i="33"/>
  <c r="BK54" i="33"/>
  <c r="BK55" i="33"/>
  <c r="BK56" i="33"/>
  <c r="BK57" i="33"/>
  <c r="BK58" i="33"/>
  <c r="BK59" i="33"/>
  <c r="BK60" i="33"/>
  <c r="BK61" i="33"/>
  <c r="BK62" i="33"/>
  <c r="BK63" i="33"/>
  <c r="BK64" i="33"/>
  <c r="BK65" i="33"/>
  <c r="BK66" i="33"/>
  <c r="BK67" i="33"/>
  <c r="BK68" i="33"/>
  <c r="BK69" i="33"/>
  <c r="BK70" i="33"/>
  <c r="BK71" i="33"/>
  <c r="BK72" i="33"/>
  <c r="BK73" i="33"/>
  <c r="BK74" i="33"/>
  <c r="BK7" i="33"/>
  <c r="BL39" i="33"/>
  <c r="BL55" i="33"/>
  <c r="BL71" i="33"/>
  <c r="BJ10" i="33"/>
  <c r="AI19" i="33"/>
  <c r="BL18" i="33"/>
  <c r="BL3" i="33"/>
  <c r="BL7" i="33"/>
  <c r="BL11" i="33"/>
  <c r="BL28" i="33"/>
  <c r="BL32" i="33"/>
  <c r="BL36" i="33"/>
  <c r="BL40" i="33"/>
  <c r="BL44" i="33"/>
  <c r="BL48" i="33"/>
  <c r="BL52" i="33"/>
  <c r="BL56" i="33"/>
  <c r="BL60" i="33"/>
  <c r="BL64" i="33"/>
  <c r="BL68" i="33"/>
  <c r="BL72" i="33"/>
  <c r="BK25" i="33"/>
  <c r="BL27" i="33"/>
  <c r="BL4" i="33"/>
  <c r="BL8" i="33"/>
  <c r="BL12" i="33"/>
  <c r="BL29" i="33"/>
  <c r="BL33" i="33"/>
  <c r="BL37" i="33"/>
  <c r="BL41" i="33"/>
  <c r="BL45" i="33"/>
  <c r="BL49" i="33"/>
  <c r="BL53" i="33"/>
  <c r="BL57" i="33"/>
  <c r="BL61" i="33"/>
  <c r="BL65" i="33"/>
  <c r="BL69" i="33"/>
  <c r="BL73" i="33"/>
  <c r="BK21" i="33"/>
  <c r="BL5" i="33"/>
  <c r="BL9" i="33"/>
  <c r="BL13" i="33"/>
  <c r="BL17" i="33"/>
  <c r="BL30" i="33"/>
  <c r="BL34" i="33"/>
  <c r="BL38" i="33"/>
  <c r="BL42" i="33"/>
  <c r="BL46" i="33"/>
  <c r="BL50" i="33"/>
  <c r="BL54" i="33"/>
  <c r="BL58" i="33"/>
  <c r="BL62" i="33"/>
  <c r="BL66" i="33"/>
  <c r="BL70" i="33"/>
  <c r="BL74" i="33"/>
  <c r="AN75" i="33"/>
  <c r="AL75" i="33"/>
  <c r="BH77" i="33"/>
  <c r="AM75" i="33"/>
  <c r="AO75" i="33"/>
  <c r="BL77" i="33"/>
  <c r="BI27" i="33"/>
  <c r="BI75" i="33"/>
  <c r="BG75" i="33"/>
  <c r="BJ75" i="33"/>
  <c r="BL75" i="33"/>
  <c r="BL78" i="33"/>
  <c r="BH75" i="33"/>
  <c r="BH78" i="33"/>
  <c r="BK75" i="33"/>
  <c r="BB2" i="33"/>
  <c r="Y74" i="33"/>
  <c r="BD74" i="33"/>
  <c r="Y73" i="33"/>
  <c r="BD73" i="33"/>
  <c r="Y72" i="33"/>
  <c r="BD72" i="33"/>
  <c r="Y71" i="33"/>
  <c r="BD71" i="33"/>
  <c r="Y70" i="33"/>
  <c r="BD70" i="33"/>
  <c r="Y69" i="33"/>
  <c r="BD69" i="33"/>
  <c r="Y68" i="33"/>
  <c r="BD68" i="33"/>
  <c r="Y67" i="33"/>
  <c r="BD67" i="33"/>
  <c r="Y66" i="33"/>
  <c r="BD66" i="33"/>
  <c r="Y65" i="33"/>
  <c r="BD65" i="33"/>
  <c r="Y64" i="33"/>
  <c r="BD64" i="33"/>
  <c r="Y63" i="33"/>
  <c r="BD63" i="33"/>
  <c r="Y62" i="33"/>
  <c r="BD62" i="33"/>
  <c r="Y61" i="33"/>
  <c r="BD61" i="33"/>
  <c r="Y60" i="33"/>
  <c r="BD60" i="33"/>
  <c r="Y59" i="33"/>
  <c r="BD59" i="33"/>
  <c r="Y58" i="33"/>
  <c r="BD58" i="33"/>
  <c r="Y57" i="33"/>
  <c r="BD57" i="33"/>
  <c r="Y56" i="33"/>
  <c r="BD56" i="33"/>
  <c r="Y55" i="33"/>
  <c r="BD55" i="33"/>
  <c r="Y54" i="33"/>
  <c r="BD54" i="33"/>
  <c r="Y53" i="33"/>
  <c r="BD53" i="33"/>
  <c r="Y52" i="33"/>
  <c r="BD52" i="33"/>
  <c r="Y51" i="33"/>
  <c r="BD51" i="33"/>
  <c r="Y50" i="33"/>
  <c r="BD50" i="33"/>
  <c r="Y49" i="33"/>
  <c r="BD49" i="33"/>
  <c r="Y48" i="33"/>
  <c r="BD48" i="33"/>
  <c r="Y47" i="33"/>
  <c r="BD47" i="33"/>
  <c r="Y46" i="33"/>
  <c r="BD46" i="33"/>
  <c r="Y45" i="33"/>
  <c r="BD45" i="33"/>
  <c r="Y44" i="33"/>
  <c r="BD44" i="33"/>
  <c r="Y43" i="33"/>
  <c r="BD43" i="33"/>
  <c r="Y42" i="33"/>
  <c r="BD42" i="33"/>
  <c r="Y41" i="33"/>
  <c r="BD41" i="33"/>
  <c r="Y40" i="33"/>
  <c r="BD40" i="33"/>
  <c r="Y39" i="33"/>
  <c r="BD39" i="33"/>
  <c r="Y38" i="33"/>
  <c r="BD38" i="33"/>
  <c r="Y37" i="33"/>
  <c r="BD37" i="33"/>
  <c r="Y36" i="33"/>
  <c r="BD36" i="33"/>
  <c r="Y35" i="33"/>
  <c r="BD35" i="33"/>
  <c r="Y34" i="33"/>
  <c r="BD34" i="33"/>
  <c r="Y33" i="33"/>
  <c r="BD33" i="33"/>
  <c r="Y32" i="33"/>
  <c r="BD32" i="33"/>
  <c r="Y31" i="33"/>
  <c r="BD31" i="33"/>
  <c r="Y30" i="33"/>
  <c r="BD30" i="33"/>
  <c r="Y29" i="33"/>
  <c r="BD29" i="33"/>
  <c r="Y28" i="33"/>
  <c r="BD28" i="33"/>
  <c r="Y27" i="33"/>
  <c r="BD27" i="33"/>
  <c r="Y26" i="33"/>
  <c r="BD26" i="33"/>
  <c r="Y25" i="33"/>
  <c r="BD25" i="33"/>
  <c r="Y24" i="33"/>
  <c r="BD24" i="33"/>
  <c r="Y22" i="33"/>
  <c r="BD22" i="33"/>
  <c r="Y21" i="33"/>
  <c r="BD21" i="33"/>
  <c r="Y20" i="33"/>
  <c r="BD20" i="33"/>
  <c r="Y19" i="33"/>
  <c r="BD19" i="33"/>
  <c r="Y18" i="33"/>
  <c r="BD18" i="33"/>
  <c r="Y17" i="33"/>
  <c r="BD17" i="33"/>
  <c r="Y16" i="33"/>
  <c r="BD16" i="33"/>
  <c r="Y15" i="33"/>
  <c r="BD15" i="33"/>
  <c r="Y14" i="33"/>
  <c r="BD14" i="33"/>
  <c r="Y13" i="33"/>
  <c r="BD13" i="33"/>
  <c r="Y12" i="33"/>
  <c r="Y11" i="33"/>
  <c r="BD11" i="33"/>
  <c r="Y10" i="33"/>
  <c r="BD10" i="33"/>
  <c r="Y9" i="33"/>
  <c r="BD9" i="33"/>
  <c r="Y8" i="33"/>
  <c r="BD8" i="33"/>
  <c r="AI91" i="33"/>
  <c r="AI90" i="33"/>
  <c r="BD12" i="33"/>
  <c r="S12" i="33"/>
  <c r="BC6" i="33"/>
  <c r="BC10" i="33"/>
  <c r="BC18" i="33"/>
  <c r="BC22" i="33"/>
  <c r="BC27" i="33"/>
  <c r="BC31" i="33"/>
  <c r="BC35" i="33"/>
  <c r="BC39" i="33"/>
  <c r="BC47" i="33"/>
  <c r="BC51" i="33"/>
  <c r="BC55" i="33"/>
  <c r="BC59" i="33"/>
  <c r="BC63" i="33"/>
  <c r="BC67" i="33"/>
  <c r="BC71" i="33"/>
  <c r="BC11" i="33"/>
  <c r="BC72" i="33"/>
  <c r="BC73" i="33"/>
  <c r="BC14" i="33"/>
  <c r="BC43" i="33"/>
  <c r="BC7" i="33"/>
  <c r="BC15" i="33"/>
  <c r="BC19" i="33"/>
  <c r="BC24" i="33"/>
  <c r="BC28" i="33"/>
  <c r="BC32" i="33"/>
  <c r="BC36" i="33"/>
  <c r="BC40" i="33"/>
  <c r="BC44" i="33"/>
  <c r="BC48" i="33"/>
  <c r="BC52" i="33"/>
  <c r="BC56" i="33"/>
  <c r="BC60" i="33"/>
  <c r="BC64" i="33"/>
  <c r="BC68" i="33"/>
  <c r="BC4" i="33"/>
  <c r="BC8" i="33"/>
  <c r="BC12" i="33"/>
  <c r="BC16" i="33"/>
  <c r="BC20" i="33"/>
  <c r="BC25" i="33"/>
  <c r="BC29" i="33"/>
  <c r="BC33" i="33"/>
  <c r="BC37" i="33"/>
  <c r="BC41" i="33"/>
  <c r="BC45" i="33"/>
  <c r="BC49" i="33"/>
  <c r="BC53" i="33"/>
  <c r="BC57" i="33"/>
  <c r="BC61" i="33"/>
  <c r="BC65" i="33"/>
  <c r="BC69" i="33"/>
  <c r="BC5" i="33"/>
  <c r="BC9" i="33"/>
  <c r="BC13" i="33"/>
  <c r="BC17" i="33"/>
  <c r="BC21" i="33"/>
  <c r="BC26" i="33"/>
  <c r="BC30" i="33"/>
  <c r="BC34" i="33"/>
  <c r="BC38" i="33"/>
  <c r="BC42" i="33"/>
  <c r="BC46" i="33"/>
  <c r="BC50" i="33"/>
  <c r="BC54" i="33"/>
  <c r="BC58" i="33"/>
  <c r="BC62" i="33"/>
  <c r="BC66" i="33"/>
  <c r="BC70" i="33"/>
  <c r="BC74" i="33"/>
  <c r="BC3" i="33"/>
  <c r="AI92" i="33"/>
  <c r="AN103" i="33"/>
  <c r="AN97" i="33"/>
  <c r="AJ92" i="33"/>
  <c r="AK47" i="33"/>
  <c r="BE47" i="33"/>
  <c r="BF47" i="33"/>
  <c r="S47" i="33"/>
  <c r="AK46" i="33"/>
  <c r="BE46" i="33"/>
  <c r="BF46" i="33"/>
  <c r="S46" i="33"/>
  <c r="AK53" i="33"/>
  <c r="BE53" i="33"/>
  <c r="BF53" i="33"/>
  <c r="S53" i="33"/>
  <c r="AO76" i="33"/>
  <c r="AO77" i="33"/>
  <c r="AN76" i="33"/>
  <c r="AN77" i="33"/>
  <c r="AL76" i="33"/>
  <c r="AL77" i="33"/>
  <c r="AM76" i="33"/>
  <c r="AM77" i="33"/>
  <c r="S31" i="33"/>
  <c r="S32" i="33"/>
  <c r="S33" i="33"/>
  <c r="S37" i="33"/>
  <c r="S38" i="33"/>
  <c r="S39" i="33"/>
  <c r="S40" i="33"/>
  <c r="S41" i="33"/>
  <c r="S42" i="33"/>
  <c r="S43" i="33"/>
  <c r="S44" i="33"/>
  <c r="S45" i="33"/>
  <c r="S48" i="33"/>
  <c r="S49" i="33"/>
  <c r="S50" i="33"/>
  <c r="S51" i="33"/>
  <c r="S52" i="33"/>
  <c r="S54" i="33"/>
  <c r="S55" i="33"/>
  <c r="S56" i="33"/>
  <c r="S57" i="33"/>
  <c r="S58" i="33"/>
  <c r="S59" i="33"/>
  <c r="S60" i="33"/>
  <c r="S61" i="33"/>
  <c r="S62" i="33"/>
  <c r="S63" i="33"/>
  <c r="S64" i="33"/>
  <c r="S65" i="33"/>
  <c r="S66" i="33"/>
  <c r="S67" i="33"/>
  <c r="S68" i="33"/>
  <c r="S69" i="33"/>
  <c r="S70" i="33"/>
  <c r="S71" i="33"/>
  <c r="S72" i="33"/>
  <c r="S73" i="33"/>
  <c r="S74" i="33"/>
  <c r="Y4" i="33"/>
  <c r="Y5" i="33"/>
  <c r="Y6" i="33"/>
  <c r="Y7" i="33"/>
  <c r="S8" i="33"/>
  <c r="S9" i="33"/>
  <c r="S10" i="33"/>
  <c r="S11" i="33"/>
  <c r="S13" i="33"/>
  <c r="S14" i="33"/>
  <c r="S15" i="33"/>
  <c r="S16" i="33"/>
  <c r="S17" i="33"/>
  <c r="S18" i="33"/>
  <c r="S19" i="33"/>
  <c r="S20" i="33"/>
  <c r="S21" i="33"/>
  <c r="S22" i="33"/>
  <c r="S24" i="33"/>
  <c r="S25" i="33"/>
  <c r="S26" i="33"/>
  <c r="S27" i="33"/>
  <c r="S28" i="33"/>
  <c r="S29" i="33"/>
  <c r="S30" i="33"/>
  <c r="AK4" i="33"/>
  <c r="BE4" i="33"/>
  <c r="AK5" i="33"/>
  <c r="BE5" i="33"/>
  <c r="AK6" i="33"/>
  <c r="BE6" i="33"/>
  <c r="AK7" i="33"/>
  <c r="BE7" i="33"/>
  <c r="AK8" i="33"/>
  <c r="BE8" i="33"/>
  <c r="BF8" i="33"/>
  <c r="AK9" i="33"/>
  <c r="BE9" i="33"/>
  <c r="BF9" i="33"/>
  <c r="AK10" i="33"/>
  <c r="BE10" i="33"/>
  <c r="BF10" i="33"/>
  <c r="AK11" i="33"/>
  <c r="BE11" i="33"/>
  <c r="BF11" i="33"/>
  <c r="AK12" i="33"/>
  <c r="BE12" i="33"/>
  <c r="BF12" i="33"/>
  <c r="AK13" i="33"/>
  <c r="BE13" i="33"/>
  <c r="BF13" i="33"/>
  <c r="AK14" i="33"/>
  <c r="BE14" i="33"/>
  <c r="BF14" i="33"/>
  <c r="AK15" i="33"/>
  <c r="BE15" i="33"/>
  <c r="BF15" i="33"/>
  <c r="AK16" i="33"/>
  <c r="BE16" i="33"/>
  <c r="BF16" i="33"/>
  <c r="AK17" i="33"/>
  <c r="BE17" i="33"/>
  <c r="BF17" i="33"/>
  <c r="AK18" i="33"/>
  <c r="BE18" i="33"/>
  <c r="BF18" i="33"/>
  <c r="AK19" i="33"/>
  <c r="BE19" i="33"/>
  <c r="AK20" i="33"/>
  <c r="BE20" i="33"/>
  <c r="BF20" i="33"/>
  <c r="AK21" i="33"/>
  <c r="BE21" i="33"/>
  <c r="BF21" i="33"/>
  <c r="AK22" i="33"/>
  <c r="BE22" i="33"/>
  <c r="BF22" i="33"/>
  <c r="AK24" i="33"/>
  <c r="BE24" i="33"/>
  <c r="BF24" i="33"/>
  <c r="AK25" i="33"/>
  <c r="BE25" i="33"/>
  <c r="BF25" i="33"/>
  <c r="AK26" i="33"/>
  <c r="BE26" i="33"/>
  <c r="BF26" i="33"/>
  <c r="AK27" i="33"/>
  <c r="BE27" i="33"/>
  <c r="BF27" i="33"/>
  <c r="AK28" i="33"/>
  <c r="BE28" i="33"/>
  <c r="BF28" i="33"/>
  <c r="AK29" i="33"/>
  <c r="BE29" i="33"/>
  <c r="BF29" i="33"/>
  <c r="AK30" i="33"/>
  <c r="BE30" i="33"/>
  <c r="BF30" i="33"/>
  <c r="AK31" i="33"/>
  <c r="BE31" i="33"/>
  <c r="BF31" i="33"/>
  <c r="AK32" i="33"/>
  <c r="BE32" i="33"/>
  <c r="BF32" i="33"/>
  <c r="AK33" i="33"/>
  <c r="BE33" i="33"/>
  <c r="BF33" i="33"/>
  <c r="AK34" i="33"/>
  <c r="BE34" i="33"/>
  <c r="BF34" i="33"/>
  <c r="AK35" i="33"/>
  <c r="BE35" i="33"/>
  <c r="BF35" i="33"/>
  <c r="AK36" i="33"/>
  <c r="BE36" i="33"/>
  <c r="BF36" i="33"/>
  <c r="AK37" i="33"/>
  <c r="BE37" i="33"/>
  <c r="BF37" i="33"/>
  <c r="AK38" i="33"/>
  <c r="BE38" i="33"/>
  <c r="BF38" i="33"/>
  <c r="AK39" i="33"/>
  <c r="BE39" i="33"/>
  <c r="BF39" i="33"/>
  <c r="AK40" i="33"/>
  <c r="BE40" i="33"/>
  <c r="BF40" i="33"/>
  <c r="AK41" i="33"/>
  <c r="BE41" i="33"/>
  <c r="BF41" i="33"/>
  <c r="AK42" i="33"/>
  <c r="BE42" i="33"/>
  <c r="BF42" i="33"/>
  <c r="AK43" i="33"/>
  <c r="BE43" i="33"/>
  <c r="BF43" i="33"/>
  <c r="AK44" i="33"/>
  <c r="BE44" i="33"/>
  <c r="BF44" i="33"/>
  <c r="AK45" i="33"/>
  <c r="BE45" i="33"/>
  <c r="BF45" i="33"/>
  <c r="AK48" i="33"/>
  <c r="BE48" i="33"/>
  <c r="BF48" i="33"/>
  <c r="AK49" i="33"/>
  <c r="BE49" i="33"/>
  <c r="BF49" i="33"/>
  <c r="AK50" i="33"/>
  <c r="BE50" i="33"/>
  <c r="BF50" i="33"/>
  <c r="AK51" i="33"/>
  <c r="BE51" i="33"/>
  <c r="BF51" i="33"/>
  <c r="AK52" i="33"/>
  <c r="BE52" i="33"/>
  <c r="BF52" i="33"/>
  <c r="AK54" i="33"/>
  <c r="BE54" i="33"/>
  <c r="BF54" i="33"/>
  <c r="AK55" i="33"/>
  <c r="BE55" i="33"/>
  <c r="BF55" i="33"/>
  <c r="AK56" i="33"/>
  <c r="BE56" i="33"/>
  <c r="BF56" i="33"/>
  <c r="AK57" i="33"/>
  <c r="BE57" i="33"/>
  <c r="BF57" i="33"/>
  <c r="AK58" i="33"/>
  <c r="BE58" i="33"/>
  <c r="BF58" i="33"/>
  <c r="AK59" i="33"/>
  <c r="BE59" i="33"/>
  <c r="BF59" i="33"/>
  <c r="AK60" i="33"/>
  <c r="BE60" i="33"/>
  <c r="BF60" i="33"/>
  <c r="AK61" i="33"/>
  <c r="BE61" i="33"/>
  <c r="BF61" i="33"/>
  <c r="AK62" i="33"/>
  <c r="BE62" i="33"/>
  <c r="BF62" i="33"/>
  <c r="AK63" i="33"/>
  <c r="BE63" i="33"/>
  <c r="BF63" i="33"/>
  <c r="AK64" i="33"/>
  <c r="BE64" i="33"/>
  <c r="BF64" i="33"/>
  <c r="AK65" i="33"/>
  <c r="BE65" i="33"/>
  <c r="BF65" i="33"/>
  <c r="AK66" i="33"/>
  <c r="BE66" i="33"/>
  <c r="BF66" i="33"/>
  <c r="AK67" i="33"/>
  <c r="BE67" i="33"/>
  <c r="BF67" i="33"/>
  <c r="AK68" i="33"/>
  <c r="BE68" i="33"/>
  <c r="BF68" i="33"/>
  <c r="AK69" i="33"/>
  <c r="BE69" i="33"/>
  <c r="BF69" i="33"/>
  <c r="AK70" i="33"/>
  <c r="BE70" i="33"/>
  <c r="BF70" i="33"/>
  <c r="AK71" i="33"/>
  <c r="BE71" i="33"/>
  <c r="BF71" i="33"/>
  <c r="AK72" i="33"/>
  <c r="BE72" i="33"/>
  <c r="BF72" i="33"/>
  <c r="AK73" i="33"/>
  <c r="BE73" i="33"/>
  <c r="BF73" i="33"/>
  <c r="AK74" i="33"/>
  <c r="BE74" i="33"/>
  <c r="BF74" i="33"/>
  <c r="AK3" i="33"/>
  <c r="BE3" i="33"/>
  <c r="BF19" i="33"/>
  <c r="BE75" i="33"/>
  <c r="S6" i="33"/>
  <c r="BD6" i="33"/>
  <c r="BF6" i="33"/>
  <c r="S4" i="33"/>
  <c r="BD4" i="33"/>
  <c r="BF4" i="33"/>
  <c r="S5" i="33"/>
  <c r="BD5" i="33"/>
  <c r="BF5" i="33"/>
  <c r="S7" i="33"/>
  <c r="BD7" i="33"/>
  <c r="BF7" i="33"/>
  <c r="AK91" i="33"/>
  <c r="AL91" i="33"/>
  <c r="AK90" i="33"/>
  <c r="AL90" i="33"/>
  <c r="AL92" i="33"/>
  <c r="AK92" i="33"/>
  <c r="AN100" i="33"/>
  <c r="S35" i="33"/>
  <c r="S36" i="33"/>
  <c r="S34" i="33"/>
  <c r="Y3" i="33"/>
  <c r="S3" i="33"/>
  <c r="BD3" i="33"/>
  <c r="AF75" i="33"/>
  <c r="BG77" i="33"/>
  <c r="BG78" i="33"/>
  <c r="BF3" i="33"/>
  <c r="BF75" i="33"/>
  <c r="BD75" i="33"/>
  <c r="AF77" i="33"/>
  <c r="AG75" i="3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author>
    <author>Carlos Tapias Tapias Salazar</author>
    <author>Usuario</author>
  </authors>
  <commentList>
    <comment ref="Q2" authorId="0" shapeId="0" xr:uid="{C98B9E43-1DF1-4586-AA45-1007DF944945}">
      <text>
        <r>
          <rPr>
            <b/>
            <sz val="9"/>
            <color indexed="81"/>
            <rFont val="Tahoma"/>
            <family val="2"/>
          </rPr>
          <t>USUARIO:</t>
        </r>
        <r>
          <rPr>
            <sz val="9"/>
            <color indexed="81"/>
            <rFont val="Tahoma"/>
            <family val="2"/>
          </rPr>
          <t xml:space="preserve">
para diligenciar el POAI se debe comparar esta lcolumna "acciones" para ingresar los recursos </t>
        </r>
      </text>
    </comment>
    <comment ref="H3" authorId="1" shapeId="0" xr:uid="{6597AF7F-F1E3-45C8-9565-92AD428F86F3}">
      <text>
        <r>
          <rPr>
            <b/>
            <sz val="9"/>
            <color indexed="81"/>
            <rFont val="Tahoma"/>
            <family val="2"/>
          </rPr>
          <t>Carlos Tapias Tapias Salazar:</t>
        </r>
        <r>
          <rPr>
            <sz val="9"/>
            <color indexed="81"/>
            <rFont val="Tahoma"/>
            <family val="2"/>
          </rPr>
          <t xml:space="preserve">
Realizar mesas de trabajo con ips y alcalde</t>
        </r>
      </text>
    </comment>
    <comment ref="H20" authorId="1" shapeId="0" xr:uid="{AFD24471-25DD-4AA3-B919-8D86C551EACB}">
      <text>
        <r>
          <rPr>
            <b/>
            <sz val="9"/>
            <color indexed="81"/>
            <rFont val="Tahoma"/>
            <family val="2"/>
          </rPr>
          <t>Carlos Tapias Tapias Salazar:</t>
        </r>
        <r>
          <rPr>
            <sz val="9"/>
            <color indexed="81"/>
            <rFont val="Tahoma"/>
            <family val="2"/>
          </rPr>
          <t xml:space="preserve">
Cumplido 100% No aplica 2025
</t>
        </r>
      </text>
    </comment>
    <comment ref="R21" authorId="1" shapeId="0" xr:uid="{48BAF875-FCCC-4E55-B557-4BDD9FB60090}">
      <text>
        <r>
          <rPr>
            <b/>
            <sz val="9"/>
            <color indexed="81"/>
            <rFont val="Tahoma"/>
            <family val="2"/>
          </rPr>
          <t>Carlos Tapias Tapias Salazar:</t>
        </r>
        <r>
          <rPr>
            <sz val="9"/>
            <color indexed="81"/>
            <rFont val="Tahoma"/>
            <family val="2"/>
          </rPr>
          <t xml:space="preserve">
Revisar alcance de metas
</t>
        </r>
      </text>
    </comment>
    <comment ref="Z25" authorId="2" shapeId="0" xr:uid="{31014B16-F36C-4C16-B3F0-C6A59FF2D909}">
      <text>
        <r>
          <rPr>
            <b/>
            <sz val="9"/>
            <color indexed="81"/>
            <rFont val="Tahoma"/>
            <family val="2"/>
          </rPr>
          <t>Usuario:</t>
        </r>
        <r>
          <rPr>
            <sz val="9"/>
            <color indexed="81"/>
            <rFont val="Tahoma"/>
            <family val="2"/>
          </rPr>
          <t xml:space="preserve">
01/11/24 al 31/12/24</t>
        </r>
      </text>
    </comment>
    <comment ref="AA25" authorId="2" shapeId="0" xr:uid="{26611E48-54EB-4EFB-A3CC-13C7AAE64FFD}">
      <text>
        <r>
          <rPr>
            <b/>
            <sz val="9"/>
            <color indexed="81"/>
            <rFont val="Tahoma"/>
            <family val="2"/>
          </rPr>
          <t>Usuario:</t>
        </r>
        <r>
          <rPr>
            <sz val="9"/>
            <color indexed="81"/>
            <rFont val="Tahoma"/>
            <family val="2"/>
          </rPr>
          <t xml:space="preserve">
1/11/24 al 31/12/24</t>
        </r>
      </text>
    </comment>
    <comment ref="AC25" authorId="2" shapeId="0" xr:uid="{8451F4A3-7DBB-4856-A0F8-64FE93A34CED}">
      <text>
        <r>
          <rPr>
            <b/>
            <sz val="9"/>
            <color indexed="81"/>
            <rFont val="Tahoma"/>
            <family val="2"/>
          </rPr>
          <t>Usuario:</t>
        </r>
        <r>
          <rPr>
            <sz val="9"/>
            <color indexed="81"/>
            <rFont val="Tahoma"/>
            <family val="2"/>
          </rPr>
          <t xml:space="preserve">
Aparecen dos contratos</t>
        </r>
      </text>
    </comment>
    <comment ref="BM25" authorId="2" shapeId="0" xr:uid="{21CA8CEA-9F4B-4CC3-918E-307C8CA038D6}">
      <text>
        <r>
          <rPr>
            <b/>
            <sz val="9"/>
            <color indexed="81"/>
            <rFont val="Tahoma"/>
            <family val="2"/>
          </rPr>
          <t>Usuario:</t>
        </r>
        <r>
          <rPr>
            <sz val="9"/>
            <color indexed="81"/>
            <rFont val="Tahoma"/>
            <family val="2"/>
          </rPr>
          <t xml:space="preserve">
Aparecen dos contratos</t>
        </r>
      </text>
    </comment>
    <comment ref="R28" authorId="1" shapeId="0" xr:uid="{D4B82B8F-F0BA-42DE-892A-8E33FCF0DAD8}">
      <text>
        <r>
          <rPr>
            <b/>
            <sz val="9"/>
            <color indexed="81"/>
            <rFont val="Tahoma"/>
            <family val="2"/>
          </rPr>
          <t>Carlos Tapias Tapias Salazar:</t>
        </r>
        <r>
          <rPr>
            <sz val="9"/>
            <color indexed="81"/>
            <rFont val="Tahoma"/>
            <family val="2"/>
          </rPr>
          <t xml:space="preserve">
Cambiar CRAE por SEM (SERVICIO DE EMERGENCIAS MEDICAS)</t>
        </r>
      </text>
    </comment>
    <comment ref="Z28" authorId="2" shapeId="0" xr:uid="{1CD221C0-50C1-4F84-86D9-98379466B1E3}">
      <text>
        <r>
          <rPr>
            <b/>
            <sz val="9"/>
            <color indexed="81"/>
            <rFont val="Tahoma"/>
            <family val="2"/>
          </rPr>
          <t>Usuario:</t>
        </r>
        <r>
          <rPr>
            <sz val="9"/>
            <color indexed="81"/>
            <rFont val="Tahoma"/>
            <family val="2"/>
          </rPr>
          <t xml:space="preserve">
11/06/24</t>
        </r>
      </text>
    </comment>
    <comment ref="AA28" authorId="2" shapeId="0" xr:uid="{1787A72E-C316-4526-A526-295586F6D77F}">
      <text>
        <r>
          <rPr>
            <b/>
            <sz val="9"/>
            <color indexed="81"/>
            <rFont val="Tahoma"/>
            <family val="2"/>
          </rPr>
          <t>Usuario:</t>
        </r>
        <r>
          <rPr>
            <sz val="9"/>
            <color indexed="81"/>
            <rFont val="Tahoma"/>
            <family val="2"/>
          </rPr>
          <t xml:space="preserve">
31/12/24</t>
        </r>
      </text>
    </comment>
    <comment ref="AC28" authorId="2" shapeId="0" xr:uid="{4D9B6E9A-EEF9-4432-94C5-BA657448356E}">
      <text>
        <r>
          <rPr>
            <b/>
            <sz val="9"/>
            <color indexed="81"/>
            <rFont val="Tahoma"/>
            <family val="2"/>
          </rPr>
          <t>Usuario:</t>
        </r>
        <r>
          <rPr>
            <sz val="9"/>
            <color indexed="81"/>
            <rFont val="Tahoma"/>
            <family val="2"/>
          </rPr>
          <t xml:space="preserve">
2 contratos</t>
        </r>
      </text>
    </comment>
    <comment ref="BM28" authorId="2" shapeId="0" xr:uid="{8D4C87D4-74D7-40DC-B8BE-7601C67FFDEB}">
      <text>
        <r>
          <rPr>
            <b/>
            <sz val="9"/>
            <color indexed="81"/>
            <rFont val="Tahoma"/>
            <family val="2"/>
          </rPr>
          <t>Usuario:</t>
        </r>
        <r>
          <rPr>
            <sz val="9"/>
            <color indexed="81"/>
            <rFont val="Tahoma"/>
            <family val="2"/>
          </rPr>
          <t xml:space="preserve">
2 contratos</t>
        </r>
      </text>
    </comment>
    <comment ref="R29" authorId="1" shapeId="0" xr:uid="{5C3A3B70-20F9-40B5-9A5C-6AC29E6B2384}">
      <text>
        <r>
          <rPr>
            <b/>
            <sz val="9"/>
            <color indexed="81"/>
            <rFont val="Tahoma"/>
            <family val="2"/>
          </rPr>
          <t>Carlos Tapias Tapias Salazar:</t>
        </r>
        <r>
          <rPr>
            <sz val="9"/>
            <color indexed="81"/>
            <rFont val="Tahoma"/>
            <family val="2"/>
          </rPr>
          <t xml:space="preserve">
Cambiar CRAE por SEM (SERVICIO DE EMERGENCIAS MEDICAS)</t>
        </r>
      </text>
    </comment>
    <comment ref="R30" authorId="1" shapeId="0" xr:uid="{37293BFB-DA93-473E-8DB9-DFB18E7A6727}">
      <text>
        <r>
          <rPr>
            <b/>
            <sz val="9"/>
            <color indexed="81"/>
            <rFont val="Tahoma"/>
            <family val="2"/>
          </rPr>
          <t>Carlos Tapias Tapias Salazar:</t>
        </r>
        <r>
          <rPr>
            <sz val="9"/>
            <color indexed="81"/>
            <rFont val="Tahoma"/>
            <family val="2"/>
          </rPr>
          <t xml:space="preserve">
Cambiar CRAE por SEM (SERVICIO DE EMERGENCIAS MEDICAS)</t>
        </r>
      </text>
    </comment>
    <comment ref="AF30" authorId="2" shapeId="0" xr:uid="{E41C7398-B132-44B7-985A-DDEE5B8996FF}">
      <text>
        <r>
          <rPr>
            <b/>
            <sz val="9"/>
            <color indexed="81"/>
            <rFont val="Tahoma"/>
            <family val="2"/>
          </rPr>
          <t>Usuario:</t>
        </r>
        <r>
          <rPr>
            <sz val="9"/>
            <color indexed="81"/>
            <rFont val="Tahoma"/>
            <family val="2"/>
          </rPr>
          <t xml:space="preserve">
otyro valor</t>
        </r>
      </text>
    </comment>
    <comment ref="R31" authorId="1" shapeId="0" xr:uid="{E21356F4-E2F8-4A55-BE5C-85EAA47F217E}">
      <text>
        <r>
          <rPr>
            <b/>
            <sz val="9"/>
            <color indexed="81"/>
            <rFont val="Tahoma"/>
            <family val="2"/>
          </rPr>
          <t>Carlos Tapias Tapias Salazar:</t>
        </r>
        <r>
          <rPr>
            <sz val="9"/>
            <color indexed="81"/>
            <rFont val="Tahoma"/>
            <family val="2"/>
          </rPr>
          <t xml:space="preserve">
Cambiar CRAE por SEM (SERVICIO DE EMERGENCIAS MEDICAS)</t>
        </r>
      </text>
    </comment>
    <comment ref="R32" authorId="1" shapeId="0" xr:uid="{1C15BC42-9D29-468B-A254-8574B82FB7B3}">
      <text>
        <r>
          <rPr>
            <b/>
            <sz val="9"/>
            <color indexed="81"/>
            <rFont val="Tahoma"/>
            <family val="2"/>
          </rPr>
          <t>Carlos Tapias Tapias Salazar:</t>
        </r>
        <r>
          <rPr>
            <sz val="9"/>
            <color indexed="81"/>
            <rFont val="Tahoma"/>
            <family val="2"/>
          </rPr>
          <t xml:space="preserve">
Cambiar CRAE por SEM (SERVICIO DE EMERGENCIAS MEDICAS)</t>
        </r>
      </text>
    </comment>
    <comment ref="G34" authorId="1" shapeId="0" xr:uid="{0EE71624-6DA1-41E2-802E-CEB554EA9438}">
      <text>
        <r>
          <rPr>
            <b/>
            <sz val="9"/>
            <color indexed="81"/>
            <rFont val="Tahoma"/>
            <family val="2"/>
          </rPr>
          <t>Carlos Tapias Tapias Salazar:</t>
        </r>
        <r>
          <rPr>
            <sz val="9"/>
            <color indexed="81"/>
            <rFont val="Tahoma"/>
            <family val="2"/>
          </rPr>
          <t xml:space="preserve">
Dar inicio segundo trimestre 2025, revisar actividades</t>
        </r>
      </text>
    </comment>
    <comment ref="AF34" authorId="2" shapeId="0" xr:uid="{9BD22B82-6378-4BD2-BEA8-E33F83C56860}">
      <text>
        <r>
          <rPr>
            <b/>
            <sz val="9"/>
            <color indexed="81"/>
            <rFont val="Tahoma"/>
            <family val="2"/>
          </rPr>
          <t>Usuario:</t>
        </r>
        <r>
          <rPr>
            <sz val="9"/>
            <color indexed="81"/>
            <rFont val="Tahoma"/>
            <family val="2"/>
          </rPr>
          <t xml:space="preserve">
46,000,000</t>
        </r>
      </text>
    </comment>
    <comment ref="H35" authorId="1" shapeId="0" xr:uid="{8D727E1E-B90B-4149-965E-FD7FEEAA6D98}">
      <text>
        <r>
          <rPr>
            <b/>
            <sz val="9"/>
            <color indexed="81"/>
            <rFont val="Tahoma"/>
            <family val="2"/>
          </rPr>
          <t>Carlos Tapias Tapias Salazar:</t>
        </r>
        <r>
          <rPr>
            <sz val="9"/>
            <color indexed="81"/>
            <rFont val="Tahoma"/>
            <family val="2"/>
          </rPr>
          <t xml:space="preserve">
suprimir actividad</t>
        </r>
      </text>
    </comment>
    <comment ref="AF36" authorId="2" shapeId="0" xr:uid="{B2FF81F3-684F-4920-8AFF-316AB5B29CC8}">
      <text>
        <r>
          <rPr>
            <b/>
            <sz val="9"/>
            <color indexed="81"/>
            <rFont val="Tahoma"/>
            <family val="2"/>
          </rPr>
          <t>Usuario:</t>
        </r>
        <r>
          <rPr>
            <sz val="9"/>
            <color indexed="81"/>
            <rFont val="Tahoma"/>
            <family val="2"/>
          </rPr>
          <t xml:space="preserve">
61,900,000</t>
        </r>
      </text>
    </comment>
    <comment ref="H37" authorId="1" shapeId="0" xr:uid="{7133285D-B6A0-40F1-BF0F-49F77D103DD7}">
      <text>
        <r>
          <rPr>
            <b/>
            <sz val="9"/>
            <color indexed="81"/>
            <rFont val="Tahoma"/>
            <family val="2"/>
          </rPr>
          <t>Carlos Tapias Tapias Salazar:</t>
        </r>
        <r>
          <rPr>
            <sz val="9"/>
            <color indexed="81"/>
            <rFont val="Tahoma"/>
            <family val="2"/>
          </rPr>
          <t xml:space="preserve">
suprimir Actividad
</t>
        </r>
      </text>
    </comment>
    <comment ref="AF37" authorId="2" shapeId="0" xr:uid="{76FDE400-BA44-4430-929A-7A5B63FFABCC}">
      <text>
        <r>
          <rPr>
            <b/>
            <sz val="9"/>
            <color indexed="81"/>
            <rFont val="Tahoma"/>
            <family val="2"/>
          </rPr>
          <t>Usuario:</t>
        </r>
        <r>
          <rPr>
            <sz val="9"/>
            <color indexed="81"/>
            <rFont val="Tahoma"/>
            <family val="2"/>
          </rPr>
          <t xml:space="preserve">
Otro valor</t>
        </r>
      </text>
    </comment>
    <comment ref="G43" authorId="1" shapeId="0" xr:uid="{EF5EA615-812C-44AA-8CD9-7BCE06A8FB3B}">
      <text>
        <r>
          <rPr>
            <b/>
            <sz val="9"/>
            <color indexed="81"/>
            <rFont val="Tahoma"/>
            <family val="2"/>
          </rPr>
          <t>Carlos Tapias Tapias Salazar:</t>
        </r>
        <r>
          <rPr>
            <sz val="9"/>
            <color indexed="81"/>
            <rFont val="Tahoma"/>
            <family val="2"/>
          </rPr>
          <t xml:space="preserve">
cambiar ordenador del gasto, Secre. Medio Ambiente</t>
        </r>
      </text>
    </comment>
    <comment ref="G44" authorId="1" shapeId="0" xr:uid="{039EBB1E-36CF-463F-9789-E6B007496626}">
      <text>
        <r>
          <rPr>
            <b/>
            <sz val="9"/>
            <color indexed="81"/>
            <rFont val="Tahoma"/>
            <family val="2"/>
          </rPr>
          <t>Carlos Tapias Tapias Salazar:</t>
        </r>
        <r>
          <rPr>
            <sz val="9"/>
            <color indexed="81"/>
            <rFont val="Tahoma"/>
            <family val="2"/>
          </rPr>
          <t xml:space="preserve">
cambiar ordenador del gasto, Secre. Medio Ambiente</t>
        </r>
      </text>
    </comment>
    <comment ref="Z44" authorId="2" shapeId="0" xr:uid="{4002F643-327A-46B2-B166-BC800B03C703}">
      <text>
        <r>
          <rPr>
            <b/>
            <sz val="9"/>
            <color indexed="81"/>
            <rFont val="Tahoma"/>
            <family val="2"/>
          </rPr>
          <t>Usuario:</t>
        </r>
        <r>
          <rPr>
            <sz val="9"/>
            <color indexed="81"/>
            <rFont val="Tahoma"/>
            <family val="2"/>
          </rPr>
          <t xml:space="preserve">
15/11/24</t>
        </r>
      </text>
    </comment>
    <comment ref="AA44" authorId="2" shapeId="0" xr:uid="{B2F2FE3F-15D7-41D6-B9D3-A2F02C605955}">
      <text>
        <r>
          <rPr>
            <b/>
            <sz val="9"/>
            <color indexed="81"/>
            <rFont val="Tahoma"/>
            <family val="2"/>
          </rPr>
          <t>Usuario:</t>
        </r>
        <r>
          <rPr>
            <sz val="9"/>
            <color indexed="81"/>
            <rFont val="Tahoma"/>
            <family val="2"/>
          </rPr>
          <t xml:space="preserve">
30/12/24</t>
        </r>
      </text>
    </comment>
    <comment ref="AC44" authorId="2" shapeId="0" xr:uid="{3CC15986-5223-4BE6-9009-BC2EE0D493AC}">
      <text>
        <r>
          <rPr>
            <b/>
            <sz val="9"/>
            <color indexed="81"/>
            <rFont val="Tahoma"/>
            <family val="2"/>
          </rPr>
          <t>Usuario:</t>
        </r>
        <r>
          <rPr>
            <sz val="9"/>
            <color indexed="81"/>
            <rFont val="Tahoma"/>
            <family val="2"/>
          </rPr>
          <t xml:space="preserve">
son dos proyectos con valores diferentes</t>
        </r>
      </text>
    </comment>
    <comment ref="AF44" authorId="2" shapeId="0" xr:uid="{271457C0-04F6-4F03-9ADD-781282A1F4D2}">
      <text>
        <r>
          <rPr>
            <b/>
            <sz val="9"/>
            <color indexed="81"/>
            <rFont val="Tahoma"/>
            <family val="2"/>
          </rPr>
          <t>Usuario:</t>
        </r>
        <r>
          <rPr>
            <sz val="9"/>
            <color indexed="81"/>
            <rFont val="Tahoma"/>
            <family val="2"/>
          </rPr>
          <t xml:space="preserve">
120,441,504</t>
        </r>
      </text>
    </comment>
    <comment ref="BM44" authorId="2" shapeId="0" xr:uid="{9941F221-64D2-4E8E-9D38-873360142C87}">
      <text>
        <r>
          <rPr>
            <b/>
            <sz val="9"/>
            <color indexed="81"/>
            <rFont val="Tahoma"/>
            <family val="2"/>
          </rPr>
          <t>Usuario:</t>
        </r>
        <r>
          <rPr>
            <sz val="9"/>
            <color indexed="81"/>
            <rFont val="Tahoma"/>
            <family val="2"/>
          </rPr>
          <t xml:space="preserve">
son dos proyectos con valores diferentes</t>
        </r>
      </text>
    </comment>
    <comment ref="AF47" authorId="2" shapeId="0" xr:uid="{F1E5527C-707D-4462-8633-8BDA7952F1F0}">
      <text>
        <r>
          <rPr>
            <b/>
            <sz val="9"/>
            <color indexed="81"/>
            <rFont val="Tahoma"/>
            <family val="2"/>
          </rPr>
          <t>Usuario:</t>
        </r>
        <r>
          <rPr>
            <sz val="9"/>
            <color indexed="81"/>
            <rFont val="Tahoma"/>
            <family val="2"/>
          </rPr>
          <t xml:space="preserve">
valor diferente</t>
        </r>
      </text>
    </comment>
    <comment ref="R48" authorId="1" shapeId="0" xr:uid="{95BD0B76-9A0A-41B5-8C16-BD82557713FD}">
      <text>
        <r>
          <rPr>
            <b/>
            <sz val="9"/>
            <color indexed="81"/>
            <rFont val="Tahoma"/>
            <family val="2"/>
          </rPr>
          <t>Carlos Tapias Tapias Salazar:</t>
        </r>
        <r>
          <rPr>
            <sz val="9"/>
            <color indexed="81"/>
            <rFont val="Tahoma"/>
            <family val="2"/>
          </rPr>
          <t xml:space="preserve">
Cambiar actividad, Realizar el 100% del Plan de Acción según las competencias sanitarias del municipio</t>
        </r>
      </text>
    </comment>
    <comment ref="Z51" authorId="2" shapeId="0" xr:uid="{71115876-9821-4DC8-97CA-24DF1FF0DF0E}">
      <text>
        <r>
          <rPr>
            <b/>
            <sz val="9"/>
            <color indexed="81"/>
            <rFont val="Tahoma"/>
            <family val="2"/>
          </rPr>
          <t>Usuario:</t>
        </r>
        <r>
          <rPr>
            <sz val="9"/>
            <color indexed="81"/>
            <rFont val="Tahoma"/>
            <family val="2"/>
          </rPr>
          <t xml:space="preserve">
14/03/24</t>
        </r>
      </text>
    </comment>
    <comment ref="AA51" authorId="2" shapeId="0" xr:uid="{5555957B-E1D7-4861-99F3-888446A7175F}">
      <text>
        <r>
          <rPr>
            <b/>
            <sz val="9"/>
            <color indexed="81"/>
            <rFont val="Tahoma"/>
            <family val="2"/>
          </rPr>
          <t>Usuario:</t>
        </r>
        <r>
          <rPr>
            <sz val="9"/>
            <color indexed="81"/>
            <rFont val="Tahoma"/>
            <family val="2"/>
          </rPr>
          <t xml:space="preserve">
30/12/24</t>
        </r>
      </text>
    </comment>
    <comment ref="Z53" authorId="2" shapeId="0" xr:uid="{10A6B058-F501-4025-BC91-CF623E7D0AC6}">
      <text>
        <r>
          <rPr>
            <b/>
            <sz val="9"/>
            <color indexed="81"/>
            <rFont val="Tahoma"/>
            <family val="2"/>
          </rPr>
          <t>Usuario:</t>
        </r>
        <r>
          <rPr>
            <sz val="9"/>
            <color indexed="81"/>
            <rFont val="Tahoma"/>
            <family val="2"/>
          </rPr>
          <t xml:space="preserve">
23/10/24 y 21/11/24</t>
        </r>
      </text>
    </comment>
    <comment ref="AA53" authorId="2" shapeId="0" xr:uid="{9D2AC1FA-B69A-464C-BD1F-4F406B7029C4}">
      <text>
        <r>
          <rPr>
            <b/>
            <sz val="9"/>
            <color indexed="81"/>
            <rFont val="Tahoma"/>
            <family val="2"/>
          </rPr>
          <t>Usuario:</t>
        </r>
        <r>
          <rPr>
            <sz val="9"/>
            <color indexed="81"/>
            <rFont val="Tahoma"/>
            <family val="2"/>
          </rPr>
          <t xml:space="preserve">
30/12/24 y 21/12/24</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USUARIO</author>
    <author>Carlos Tapias Tapias Salazar</author>
    <author>Usuario</author>
  </authors>
  <commentList>
    <comment ref="R2" authorId="0" shapeId="0" xr:uid="{88306A3F-7A27-4A0B-BABA-EAC10CD37C42}">
      <text>
        <r>
          <rPr>
            <b/>
            <sz val="9"/>
            <color indexed="81"/>
            <rFont val="Tahoma"/>
            <family val="2"/>
          </rPr>
          <t>USUARIO:</t>
        </r>
        <r>
          <rPr>
            <sz val="9"/>
            <color indexed="81"/>
            <rFont val="Tahoma"/>
            <family val="2"/>
          </rPr>
          <t xml:space="preserve">
para diligenciar el POAI se debe comparar esta lcolumna "acciones" para ingresar los recursos </t>
        </r>
      </text>
    </comment>
    <comment ref="I3" authorId="1" shapeId="0" xr:uid="{05A64814-1919-498F-AA9E-AF32ED3EEE94}">
      <text>
        <r>
          <rPr>
            <b/>
            <sz val="9"/>
            <color indexed="81"/>
            <rFont val="Tahoma"/>
            <family val="2"/>
          </rPr>
          <t>Carlos Tapias Tapias Salazar:</t>
        </r>
        <r>
          <rPr>
            <sz val="9"/>
            <color indexed="81"/>
            <rFont val="Tahoma"/>
            <family val="2"/>
          </rPr>
          <t xml:space="preserve">
Realizar mesas de trabajo con ips y alcalde</t>
        </r>
      </text>
    </comment>
    <comment ref="S23" authorId="1" shapeId="0" xr:uid="{41C87D95-F2E6-4418-B972-68D78B8A5CE6}">
      <text>
        <r>
          <rPr>
            <b/>
            <sz val="9"/>
            <color indexed="81"/>
            <rFont val="Tahoma"/>
            <family val="2"/>
          </rPr>
          <t>Carlos Tapias Tapias Salazar:</t>
        </r>
        <r>
          <rPr>
            <sz val="9"/>
            <color indexed="81"/>
            <rFont val="Tahoma"/>
            <family val="2"/>
          </rPr>
          <t xml:space="preserve">
Cambiar CRAE por SEM (SERVICIO DE EMERGENCIAS MEDICAS)</t>
        </r>
      </text>
    </comment>
    <comment ref="S24" authorId="1" shapeId="0" xr:uid="{F05FD5EF-A753-43D3-8356-EA2C5DF62E26}">
      <text>
        <r>
          <rPr>
            <b/>
            <sz val="9"/>
            <color indexed="81"/>
            <rFont val="Tahoma"/>
            <family val="2"/>
          </rPr>
          <t>Carlos Tapias Tapias Salazar:</t>
        </r>
        <r>
          <rPr>
            <sz val="9"/>
            <color indexed="81"/>
            <rFont val="Tahoma"/>
            <family val="2"/>
          </rPr>
          <t xml:space="preserve">
Cambiar CRAE por SEM (SERVICIO DE EMERGENCIAS MEDICAS)</t>
        </r>
      </text>
    </comment>
    <comment ref="H40" authorId="1" shapeId="0" xr:uid="{65A5F334-9B9C-4B5A-94E9-479C585D1A5B}">
      <text>
        <r>
          <rPr>
            <b/>
            <sz val="9"/>
            <color indexed="81"/>
            <rFont val="Tahoma"/>
            <family val="2"/>
          </rPr>
          <t>Carlos Tapias Tapias Salazar:</t>
        </r>
        <r>
          <rPr>
            <sz val="9"/>
            <color indexed="81"/>
            <rFont val="Tahoma"/>
            <family val="2"/>
          </rPr>
          <t xml:space="preserve">
Dar inicio segundo trimestre 2025, revisar actividades</t>
        </r>
      </text>
    </comment>
    <comment ref="I42" authorId="1" shapeId="0" xr:uid="{FFD898E1-9E85-4A0A-A515-F583B9009BDE}">
      <text>
        <r>
          <rPr>
            <b/>
            <sz val="9"/>
            <color indexed="81"/>
            <rFont val="Tahoma"/>
            <family val="2"/>
          </rPr>
          <t>Carlos Tapias Tapias Salazar:</t>
        </r>
        <r>
          <rPr>
            <sz val="9"/>
            <color indexed="81"/>
            <rFont val="Tahoma"/>
            <family val="2"/>
          </rPr>
          <t xml:space="preserve">
suprimir Actividad
</t>
        </r>
      </text>
    </comment>
    <comment ref="I78" authorId="1" shapeId="0" xr:uid="{65A69291-4BDF-410D-8B8B-5E7E1BFF1311}">
      <text>
        <r>
          <rPr>
            <b/>
            <sz val="9"/>
            <color indexed="81"/>
            <rFont val="Tahoma"/>
            <family val="2"/>
          </rPr>
          <t>Carlos Tapias Tapias Salazar:</t>
        </r>
        <r>
          <rPr>
            <sz val="9"/>
            <color indexed="81"/>
            <rFont val="Tahoma"/>
            <family val="2"/>
          </rPr>
          <t xml:space="preserve">
Cumplido 100% No aplica 2025
</t>
        </r>
      </text>
    </comment>
    <comment ref="S80" authorId="1" shapeId="0" xr:uid="{D71AAB43-B8F4-4FDE-9066-F15BBC949204}">
      <text>
        <r>
          <rPr>
            <b/>
            <sz val="9"/>
            <color indexed="81"/>
            <rFont val="Tahoma"/>
            <family val="2"/>
          </rPr>
          <t>Carlos Tapias Tapias Salazar:</t>
        </r>
        <r>
          <rPr>
            <sz val="9"/>
            <color indexed="81"/>
            <rFont val="Tahoma"/>
            <family val="2"/>
          </rPr>
          <t xml:space="preserve">
Cambiar CRAE por SEM (SERVICIO DE EMERGENCIAS MEDICAS)</t>
        </r>
      </text>
    </comment>
    <comment ref="AA80" authorId="2" shapeId="0" xr:uid="{29984588-61E1-424C-8A4C-7512697796AD}">
      <text>
        <r>
          <rPr>
            <b/>
            <sz val="9"/>
            <color indexed="81"/>
            <rFont val="Tahoma"/>
            <family val="2"/>
          </rPr>
          <t>Usuario:</t>
        </r>
        <r>
          <rPr>
            <sz val="9"/>
            <color indexed="81"/>
            <rFont val="Tahoma"/>
            <family val="2"/>
          </rPr>
          <t xml:space="preserve">
11/06/24</t>
        </r>
      </text>
    </comment>
    <comment ref="AB80" authorId="2" shapeId="0" xr:uid="{1299401C-470C-43B5-9BC7-02C419CBB03A}">
      <text>
        <r>
          <rPr>
            <b/>
            <sz val="9"/>
            <color indexed="81"/>
            <rFont val="Tahoma"/>
            <family val="2"/>
          </rPr>
          <t>Usuario:</t>
        </r>
        <r>
          <rPr>
            <sz val="9"/>
            <color indexed="81"/>
            <rFont val="Tahoma"/>
            <family val="2"/>
          </rPr>
          <t xml:space="preserve">
31/12/24</t>
        </r>
      </text>
    </comment>
    <comment ref="AD80" authorId="2" shapeId="0" xr:uid="{9EFCB818-BC34-470D-8ADE-8628733C1CD2}">
      <text>
        <r>
          <rPr>
            <b/>
            <sz val="9"/>
            <color indexed="81"/>
            <rFont val="Tahoma"/>
            <family val="2"/>
          </rPr>
          <t>Usuario:</t>
        </r>
        <r>
          <rPr>
            <sz val="9"/>
            <color indexed="81"/>
            <rFont val="Tahoma"/>
            <family val="2"/>
          </rPr>
          <t xml:space="preserve">
2 contratos</t>
        </r>
      </text>
    </comment>
    <comment ref="S81" authorId="1" shapeId="0" xr:uid="{359C07B6-3C74-4FDF-90C2-885A6B29EC75}">
      <text>
        <r>
          <rPr>
            <b/>
            <sz val="9"/>
            <color indexed="81"/>
            <rFont val="Tahoma"/>
            <family val="2"/>
          </rPr>
          <t>Carlos Tapias Tapias Salazar:</t>
        </r>
        <r>
          <rPr>
            <sz val="9"/>
            <color indexed="81"/>
            <rFont val="Tahoma"/>
            <family val="2"/>
          </rPr>
          <t xml:space="preserve">
Cambiar CRAE por SEM (SERVICIO DE EMERGENCIAS MEDICAS)</t>
        </r>
      </text>
    </comment>
    <comment ref="S82" authorId="1" shapeId="0" xr:uid="{96EAEED8-88C6-445B-890A-CD6855731EF8}">
      <text>
        <r>
          <rPr>
            <b/>
            <sz val="9"/>
            <color indexed="81"/>
            <rFont val="Tahoma"/>
            <family val="2"/>
          </rPr>
          <t>Carlos Tapias Tapias Salazar:</t>
        </r>
        <r>
          <rPr>
            <sz val="9"/>
            <color indexed="81"/>
            <rFont val="Tahoma"/>
            <family val="2"/>
          </rPr>
          <t xml:space="preserve">
Cambiar CRAE por SEM (SERVICIO DE EMERGENCIAS MEDICAS)</t>
        </r>
      </text>
    </comment>
    <comment ref="I83" authorId="1" shapeId="0" xr:uid="{050FD929-D826-459D-A8FF-E363DD8EA4F2}">
      <text>
        <r>
          <rPr>
            <b/>
            <sz val="9"/>
            <color indexed="81"/>
            <rFont val="Tahoma"/>
            <family val="2"/>
          </rPr>
          <t>Carlos Tapias Tapias Salazar:</t>
        </r>
        <r>
          <rPr>
            <sz val="9"/>
            <color indexed="81"/>
            <rFont val="Tahoma"/>
            <family val="2"/>
          </rPr>
          <t xml:space="preserve">
suprimir actividad</t>
        </r>
      </text>
    </comment>
    <comment ref="S85" authorId="1" shapeId="0" xr:uid="{A5AA70FA-D2E8-437F-9E17-2ADC3ACADF4D}">
      <text>
        <r>
          <rPr>
            <b/>
            <sz val="9"/>
            <color indexed="81"/>
            <rFont val="Tahoma"/>
            <family val="2"/>
          </rPr>
          <t>Carlos Tapias Tapias Salazar:</t>
        </r>
        <r>
          <rPr>
            <sz val="9"/>
            <color indexed="81"/>
            <rFont val="Tahoma"/>
            <family val="2"/>
          </rPr>
          <t xml:space="preserve">
Cambiar actividad, Realizar el 100% del Plan de Acción según las competencias sanitarias del municipio</t>
        </r>
      </text>
    </comment>
    <comment ref="AA98" authorId="2" shapeId="0" xr:uid="{E846EFCD-5168-448D-930F-759E6CFB95D3}">
      <text>
        <r>
          <rPr>
            <b/>
            <sz val="9"/>
            <color indexed="81"/>
            <rFont val="Tahoma"/>
            <family val="2"/>
          </rPr>
          <t>Usuario:</t>
        </r>
        <r>
          <rPr>
            <sz val="9"/>
            <color indexed="81"/>
            <rFont val="Tahoma"/>
            <family val="2"/>
          </rPr>
          <t xml:space="preserve">
14/03/24</t>
        </r>
      </text>
    </comment>
    <comment ref="AB98" authorId="2" shapeId="0" xr:uid="{6854EB45-314D-4ACA-8187-F53419041CC3}">
      <text>
        <r>
          <rPr>
            <b/>
            <sz val="9"/>
            <color indexed="81"/>
            <rFont val="Tahoma"/>
            <family val="2"/>
          </rPr>
          <t>Usuario:</t>
        </r>
        <r>
          <rPr>
            <sz val="9"/>
            <color indexed="81"/>
            <rFont val="Tahoma"/>
            <family val="2"/>
          </rPr>
          <t xml:space="preserve">
30/12/24</t>
        </r>
      </text>
    </comment>
    <comment ref="S102" authorId="1" shapeId="0" xr:uid="{18B7C046-0DE5-4B96-8B19-6E14429A847D}">
      <text>
        <r>
          <rPr>
            <b/>
            <sz val="9"/>
            <color indexed="81"/>
            <rFont val="Tahoma"/>
            <family val="2"/>
          </rPr>
          <t>Carlos Tapias Tapias Salazar:</t>
        </r>
        <r>
          <rPr>
            <sz val="9"/>
            <color indexed="81"/>
            <rFont val="Tahoma"/>
            <family val="2"/>
          </rPr>
          <t xml:space="preserve">
Cambiar CRAE por SEM (SERVICIO DE EMERGENCIAS MEDICAS)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D1" authorId="0" shapeId="0" xr:uid="{C90D9DE8-723B-4925-A779-7EBF0C0165DC}">
      <text>
        <r>
          <rPr>
            <b/>
            <sz val="9"/>
            <color indexed="81"/>
            <rFont val="Tahoma"/>
            <family val="2"/>
          </rPr>
          <t>USUARIO:</t>
        </r>
        <r>
          <rPr>
            <sz val="9"/>
            <color indexed="81"/>
            <rFont val="Tahoma"/>
            <family val="2"/>
          </rPr>
          <t xml:space="preserve">
AQUI SE DIGITO EL RUBRO PPTAL 2024
</t>
        </r>
      </text>
    </comment>
  </commentList>
</comments>
</file>

<file path=xl/sharedStrings.xml><?xml version="1.0" encoding="utf-8"?>
<sst xmlns="http://schemas.openxmlformats.org/spreadsheetml/2006/main" count="5958" uniqueCount="792">
  <si>
    <t>FUENTE</t>
  </si>
  <si>
    <t>PROGRAMA</t>
  </si>
  <si>
    <t>SECTOR</t>
  </si>
  <si>
    <t>CODIGO DEL PROGRAMA</t>
  </si>
  <si>
    <t>CODIGO DEL PRODUCTO</t>
  </si>
  <si>
    <t>PRODUCTO</t>
  </si>
  <si>
    <t>DESCRIPCION DE PRODUCTO</t>
  </si>
  <si>
    <t>CODIGO INDICADOR DE PRODUCTO</t>
  </si>
  <si>
    <t>INDICADOR DE PRODUCTO</t>
  </si>
  <si>
    <t>1906</t>
  </si>
  <si>
    <t xml:space="preserve"> Aseguramiento y prestación integral de servicios de salud</t>
  </si>
  <si>
    <t>1906001</t>
  </si>
  <si>
    <t>Hospitales de primer nivel de atención adecuados</t>
  </si>
  <si>
    <t>190600100</t>
  </si>
  <si>
    <t>Adelantar acciones de Gestión para el mejoramiento de la infraestructura de los servicios de salud de la IPS municipal, centros de salud y puestos de salud.</t>
  </si>
  <si>
    <t>1906036</t>
  </si>
  <si>
    <t>Servicio de apoyo financiero para la reorganización de redes de prestación de servicios de salud</t>
  </si>
  <si>
    <t>190603600</t>
  </si>
  <si>
    <t>Empresas sociales del estado con apoyo financiero</t>
  </si>
  <si>
    <t xml:space="preserve">Fortalecimiento de la red de prestación de servicios de salud de la IPS Municipal. </t>
  </si>
  <si>
    <t>1906047</t>
  </si>
  <si>
    <t>Hospitales de primer nivel de atención construidos</t>
  </si>
  <si>
    <t>Adelantar acciones de gestión para la ampliación de la infraestructura de los servicios de salud. Construcción de Centros de Salud en la Comuna 7 de Cartago.</t>
  </si>
  <si>
    <t>1906022</t>
  </si>
  <si>
    <t>Servicio de apoyo a la prestación del servicio de transporte de pacientes</t>
  </si>
  <si>
    <t>190602200</t>
  </si>
  <si>
    <t>Entidades de la red pública en salud apoyadas en la adquisición de ambulancias</t>
  </si>
  <si>
    <t>Gestionar la adquisición de ambulancias.</t>
  </si>
  <si>
    <t>1906026</t>
  </si>
  <si>
    <t>Servicio de apoyo para la dotación hospitalaria</t>
  </si>
  <si>
    <t>190602601</t>
  </si>
  <si>
    <t>Sedes dotadas</t>
  </si>
  <si>
    <t>Adelantar acciones  para la dotación de los servicios de salud</t>
  </si>
  <si>
    <t>1906004</t>
  </si>
  <si>
    <t>Servicio de atención en salud a la población</t>
  </si>
  <si>
    <t>190600400</t>
  </si>
  <si>
    <t>Personas atendidas con servicio de salud</t>
  </si>
  <si>
    <t>Garantizar la Cobertura del sistema de salud.                                                                                                                                                                                                                                                            Garantizar el acceso oportuno, efectivo y equitativo de la población a los servicios de salud para la promoción, prevención, tratamiento y rehabilitación. Liderar el aseguramiento en salud con las EAPB que operen en el municipio.</t>
  </si>
  <si>
    <t>1906042</t>
  </si>
  <si>
    <t>Servicios de información actualizados</t>
  </si>
  <si>
    <t>190604200</t>
  </si>
  <si>
    <t>Sistemas de información actualizados</t>
  </si>
  <si>
    <t>Mantenimiento y soporte del software para la gestión de la información en salud a nivel municipal.</t>
  </si>
  <si>
    <t>1903</t>
  </si>
  <si>
    <t xml:space="preserve"> Inspección, vigilancia y control</t>
  </si>
  <si>
    <t>1903016</t>
  </si>
  <si>
    <t>Servicio de auditoría y visitas inspectivas</t>
  </si>
  <si>
    <t>190301600</t>
  </si>
  <si>
    <t>auditorías y visitas inspectivas realizadas</t>
  </si>
  <si>
    <t>Fortalecer el sistema de control y vigilancia a los prestadores de servicios de salud.                                                                                                                                                              Un Establecer procesos de vigilancia y control, mediante programa de auditoría anual de verificación de cumplimiento de las obligaciones de las EAPB e IPS habilitadas del municipio.</t>
  </si>
  <si>
    <t>1903042</t>
  </si>
  <si>
    <t>Servicio de vigilancia y control sanitario de los factores de riesgo para la salud, en los establecimientos y espacios que pueden generar riesgos para la población.</t>
  </si>
  <si>
    <t>190304200</t>
  </si>
  <si>
    <t>Municipios especiales 1,2 y 3 con vigilancia y control sanitario real y efectivo en su jurisdicción, sobre los factores de riesgo para la salud, en los establecimientos y espacios que pueden generar riesgos para la población  realizados</t>
  </si>
  <si>
    <t xml:space="preserve">Realizar  inspección, vigilancia y control sanitario de acuerdo a las competencias según la categoría del municipio y a las necesidades y riesgos ambientales. </t>
  </si>
  <si>
    <t>1903034</t>
  </si>
  <si>
    <t>Servicio de asistencia técnica</t>
  </si>
  <si>
    <t>190303400</t>
  </si>
  <si>
    <t>Asistencias técnicas realizadas</t>
  </si>
  <si>
    <t>1903057</t>
  </si>
  <si>
    <t>Servicio de promoción, prevención, vigilancia y control de vectores y zoonosis</t>
  </si>
  <si>
    <t>190305700</t>
  </si>
  <si>
    <t>Municipios con acciones de promoción, prevención, vigilancia  y control de vectores y zoonosis realizadas</t>
  </si>
  <si>
    <t xml:space="preserve">Realizar acciones de prevención, vigilancia y control de vectores y zoonosis. </t>
  </si>
  <si>
    <t>1905</t>
  </si>
  <si>
    <t xml:space="preserve"> Salud pública</t>
  </si>
  <si>
    <t>1905020</t>
  </si>
  <si>
    <t>Servicio de gestión del riesgo en temas de consumo de sustancias psicoactivas</t>
  </si>
  <si>
    <t>190502000</t>
  </si>
  <si>
    <t>Campañas de gestión del riesgo en temas de consumo de sustancias psicoactivas implementadas</t>
  </si>
  <si>
    <t>Crear observatorio para levantar información sobre la incidencia al consumo de sustancias psicoactivas en la población infantil, adolescente y joven.                                                        Contribuir a la atención integral de las familias afectadas por la problemática de sustancias psicoactivas. Realizar acciones de gestión del riesgo en temas de consumo de sustancias psicoactivas.</t>
  </si>
  <si>
    <t>1905021</t>
  </si>
  <si>
    <t>Servicio de gestión del riesgo en temas de salud sexual y reproductiva</t>
  </si>
  <si>
    <t>190502100</t>
  </si>
  <si>
    <t>Campañas de gestión del riesgo en temas de salud sexual y reproductiva implementadas</t>
  </si>
  <si>
    <t>Fortalecer el programa de salud amigable.                                                                                                                                                                                                                                   Implementar servicios móviles amigables para adolescentes en las instituciones educativas.                                                                                                                                                   Realizar acciones de gestión del riesgo en sexualidad y derechos sexuales y reproductivos, prevención de enfermedades relacionadas con la sexualidad.</t>
  </si>
  <si>
    <t>1905022</t>
  </si>
  <si>
    <t>Servicio de gestión del riesgo en temas de trastornos mentales</t>
  </si>
  <si>
    <t>190502200</t>
  </si>
  <si>
    <t>Campañas de gestión del riesgo en temas de trastornos mentales implementadas</t>
  </si>
  <si>
    <t>1905023</t>
  </si>
  <si>
    <t>Servicio de gestión del riesgo para abordar condiciones crónicas prevalentes</t>
  </si>
  <si>
    <t>190502300</t>
  </si>
  <si>
    <t>Campañas de gestión del riesgo para abordar condiciones crónicas prevalentes implementadas</t>
  </si>
  <si>
    <t>Realizar acciones de gestión del riesgo para abordar condiciones crónicas prevalentes</t>
  </si>
  <si>
    <t>1905024</t>
  </si>
  <si>
    <t>Servicio de gestión del riesgo para abordar situaciones de salud relacionadas con condiciones ambientales</t>
  </si>
  <si>
    <t>190502400</t>
  </si>
  <si>
    <t>Campañas de gestión del riesgo para abordar situaciones de salud relacionadas con condiciones ambientales implementadas</t>
  </si>
  <si>
    <t>Implementar la estrategia CERS (ciudades, entornos y ruralidades saludables). Realizar acciones para prevenir las situaciones ambientales que afectan la salud de la comunidad. Realizar campañas de esterilización y vacunación.</t>
  </si>
  <si>
    <t>1905025</t>
  </si>
  <si>
    <t>Servicio de gestión del riesgo para abordar situaciones prevalentes de origen laboral</t>
  </si>
  <si>
    <t>190502500</t>
  </si>
  <si>
    <t>Campañas de gestión del riesgo para abordar situaciones prevalentes de origen laboral implementadas</t>
  </si>
  <si>
    <t>Realizar acciones de gestión del riesgo para abordar situaciones prevalentes de origen laboral.</t>
  </si>
  <si>
    <t>1905026</t>
  </si>
  <si>
    <t>Servicio de gestión del riesgo para enfermedades emergentes, reemergentes y desatendidas</t>
  </si>
  <si>
    <t>190502600</t>
  </si>
  <si>
    <t>Campañas de gestión del riesgo para enfermedades emergentes, reemergentes y desatendidas implementadas</t>
  </si>
  <si>
    <t>Realizar acciones de gestión del riesgo para enfermedades emergentes, reemergentes y desatendidas.</t>
  </si>
  <si>
    <t>1905027</t>
  </si>
  <si>
    <t>Servicio de gestión del riesgo para enfermedades inmunoprevenibles</t>
  </si>
  <si>
    <t>190502700</t>
  </si>
  <si>
    <t>Campañas de gestión del riesgo para enfermedades inmunoprevenibles  implementadas</t>
  </si>
  <si>
    <t>Desarrollar estrategias interdisciplinarias para la protección de la niñez y la prevención de enfermedades de prevalencia en la primera infancia. Realizar acciones de gestión del riesgo para enfermedades inmunoprevenibles.</t>
  </si>
  <si>
    <t>1905028</t>
  </si>
  <si>
    <t>Servicio de gestión del riesgo para temas de consumo, aprovechamiento biológico, calidad e inocuidad de los alimentos</t>
  </si>
  <si>
    <t>190502800</t>
  </si>
  <si>
    <t>Campañas de gestión del riesgo para temas de consumo, aprovechamiento biológico, calidad e inocuidad de los alimentos implementadas</t>
  </si>
  <si>
    <t>Ampliar el programa de complementación alimentaria para gestantes, lactantes y familias vulnerables.                                                                                                                      Implementar estrategias integrales de nutrición y seguridad alimentaria. Realizar acciones de gestión del riesgo para temas de consumo, aprovechamiento biológico, calidad e inocuidad de los alimentos. Implementación del Plan decenal de lactancia materna y alimentación complementaria.</t>
  </si>
  <si>
    <t>1905031</t>
  </si>
  <si>
    <t>Servicio de promoción de la salud y prevención de riesgos asociados a condiciones no transmisibles</t>
  </si>
  <si>
    <t>190503100</t>
  </si>
  <si>
    <t>Campañas de promoción de la salud  y prevención de riesgos asociados a condiciones no transmisibles implementadas</t>
  </si>
  <si>
    <t>Fortalecer los equipos de salud preventiva y promoción de hábitos sanos. Realizar acciones de promoción de la salud y prevención de riesgos asociados a condiciones no transmisibles. Estilos de vida saludables.</t>
  </si>
  <si>
    <t>1905042</t>
  </si>
  <si>
    <t>Servicio de atención en centros reguladores de urgencias, emergencias y desastres</t>
  </si>
  <si>
    <t>190504200</t>
  </si>
  <si>
    <t>Personas atendidas en centros reguladores de urgencias, emergencias y desastres</t>
  </si>
  <si>
    <t>Garantizar la oportunidad del sistema de Referencia y Contra referencia de la Red de Urgencias.                                                                                                                                             Garantizar la operación general del Centro de Emergencias Médicas del municipio de Cartago Valle.</t>
  </si>
  <si>
    <t>Servicio de gestión del riesgo para abordar situaciones situaciones endemo-epidémicas</t>
  </si>
  <si>
    <t>190504300</t>
  </si>
  <si>
    <t>Campañas de gestión del riesgo para abordar situaciones situaciones endemo-epidémicas implementadas</t>
  </si>
  <si>
    <t>Realizar acciones de gestión del riesgo para abordar  situaciones endemo-epidémicas</t>
  </si>
  <si>
    <t>1905049</t>
  </si>
  <si>
    <t>Servicio de promoción de la participación social en salud</t>
  </si>
  <si>
    <t>190504900</t>
  </si>
  <si>
    <t>Estrategias de promoción de la participación social en salud implementadas</t>
  </si>
  <si>
    <t>1905050</t>
  </si>
  <si>
    <t>190505002</t>
  </si>
  <si>
    <t>Entidades territoriales asistidas técnicamente</t>
  </si>
  <si>
    <t xml:space="preserve">Acompañamiento y asistencia técnica a la Secretaria de Salud y a los integrantes del Sistema General de Seguridad Social en Salud. </t>
  </si>
  <si>
    <t>1905054</t>
  </si>
  <si>
    <t>Servicio de promoción de la salud</t>
  </si>
  <si>
    <t>190505400</t>
  </si>
  <si>
    <t>Estrategias de promoción de la salud implementadas</t>
  </si>
  <si>
    <t>Realización de acciones intersectoriales de promoción de la salud con diferentes sectores y grupos diferenciales poblacionales en estrategias de articulación sectorial e interinstitucional del orden público y privado para el logro de mayores y mejores resultados en la gestión del sector salud.</t>
  </si>
  <si>
    <t>Gobernabilidad y gobernanza de la salud pública</t>
  </si>
  <si>
    <t xml:space="preserve">Entidades Territoriales Departamentales, Distritales y Municipales fortalecidas como autoridad sanitaria local para la Gobernanza en Salud Pública.  </t>
  </si>
  <si>
    <t>A 2027, Cartago cumplirá las acciones de Gobernabilidad y gobernanza de la salud pública planteadas en la estructura estratégica del Plan de Desarrollo y del Plan Territorial de Salud</t>
  </si>
  <si>
    <t>Autoridad Sanitaria</t>
  </si>
  <si>
    <t>Adecuación de la IPS</t>
  </si>
  <si>
    <t>Apoyo financiero a la IPS</t>
  </si>
  <si>
    <t>Centro de salud comuna 7</t>
  </si>
  <si>
    <t>Gestión de ambulancia</t>
  </si>
  <si>
    <t>Dotación de servicios de salud</t>
  </si>
  <si>
    <t>Aseguramiento en salud</t>
  </si>
  <si>
    <t>Sistemas de información</t>
  </si>
  <si>
    <t>Auditorías y visitas inspectivas en salud</t>
  </si>
  <si>
    <t xml:space="preserve">Planeación Integral en Salud </t>
  </si>
  <si>
    <t>Centro regulador de urgencias, emergencias y desastres</t>
  </si>
  <si>
    <t xml:space="preserve">Participación social en salud </t>
  </si>
  <si>
    <t>Asistencias Técnicas</t>
  </si>
  <si>
    <t>Determinantes Sociales de la Salud</t>
  </si>
  <si>
    <t>Transformación cultural, movilización y organización social y popular por la vida, salud y la equidad en salud.</t>
  </si>
  <si>
    <t xml:space="preserve">A 2027, Cartago habrá ejecutado el 100% del Plan de Acción de la Política Pública de Salud Mental. </t>
  </si>
  <si>
    <t>Convivencia Pacífica</t>
  </si>
  <si>
    <t xml:space="preserve">Salud mental para todos </t>
  </si>
  <si>
    <t xml:space="preserve">Integración del cuidado del ambiente y la salud en el marco de la adaptación al cambio climático. </t>
  </si>
  <si>
    <t>A 2027, Cartago habrá ejecutado el 100% del Plan de Acción de la Política Integral de Salud Ambiental (PISA)</t>
  </si>
  <si>
    <t xml:space="preserve">Ambiente saludable </t>
  </si>
  <si>
    <t>Medio ambiente sano</t>
  </si>
  <si>
    <t>A 2027, Cartago habrá ejecutado el 100% del Plan de Acción de las competencias sanitarias de acuerdo a la categoría del municipio.</t>
  </si>
  <si>
    <t>Inspección, vigilancia y control sanitario según categoría</t>
  </si>
  <si>
    <t>Inspección, vigilancia y control sanitario efectivo</t>
  </si>
  <si>
    <t>Territorios saludables articulados y trabajando por la paz, la convivencia pacífica y la resiliencia.</t>
  </si>
  <si>
    <t>A 2027, reducir en un 20% la mortalidad ajustada por enfermedades del sistema circulatorio</t>
  </si>
  <si>
    <t xml:space="preserve">Estilos de Vida Saludables </t>
  </si>
  <si>
    <t>Vivir saludablemente</t>
  </si>
  <si>
    <t>Condiciones crónicas prevalentes</t>
  </si>
  <si>
    <t>Promoción de la salud población diferencial</t>
  </si>
  <si>
    <t xml:space="preserve">A 2027, Cartago contará con un observatorio sobre consumo de sustancias psicoactivas. </t>
  </si>
  <si>
    <t>Prevención de uso de sustancias psicoactivas</t>
  </si>
  <si>
    <t>Vida activa sin SPA</t>
  </si>
  <si>
    <t>A 2027, disminuir la Tasa de fecundidad específica en mujeres de 10 a 19 años.</t>
  </si>
  <si>
    <t>Vida sexual plena y maternidad segura</t>
  </si>
  <si>
    <t>Salud Sexual y Reproductiva</t>
  </si>
  <si>
    <t>A 2027, mantener la Tasa de incidencia de dengue clásico por debajo de la del departamento del Valle del Cauca.</t>
  </si>
  <si>
    <t>Prevención de vectores y zoonosis</t>
  </si>
  <si>
    <t>Vectores y zoonosis</t>
  </si>
  <si>
    <t>A 2027, Cartago ejecutará el 100% de un programa de salud y trabajo.</t>
  </si>
  <si>
    <t>Promoción de salud y seguridad en el trabajo</t>
  </si>
  <si>
    <t>Empleo para la vida</t>
  </si>
  <si>
    <t xml:space="preserve">A 2027, disminuir en un 20% la tasa de mortalidad por infecciones respiratorias agudas. </t>
  </si>
  <si>
    <t>Prevención en enfermedades emergentes, reemergentes y desatendidas.</t>
  </si>
  <si>
    <t>Enfermedades emergentes, reemergentes y desatendidas.</t>
  </si>
  <si>
    <t>A 2027, Cartago logrará coberturas útiles de vacunación (95% biológicos trazadores)</t>
  </si>
  <si>
    <t>Enfermedades inmunoprevenibles</t>
  </si>
  <si>
    <t>Plan Ampliado de Inmunizaciones</t>
  </si>
  <si>
    <t>A 2027, disminuir en un 20% el número de casos de eventos de notificación obligatoria por desnutrición aguda en menores de 5 años.</t>
  </si>
  <si>
    <t>Seguridad alimentaria y nutricional</t>
  </si>
  <si>
    <t xml:space="preserve">Salud y nutrición </t>
  </si>
  <si>
    <t>A 2027, Cartago tendrá capacidad de respuesta ante situaciones endemo-epidémicas</t>
  </si>
  <si>
    <t>Prevención de situaciones endemo-epidémicas</t>
  </si>
  <si>
    <t>Situaciones endemo-epidémicas</t>
  </si>
  <si>
    <t>TOTAL</t>
  </si>
  <si>
    <t>Fuente</t>
  </si>
  <si>
    <t xml:space="preserve">Adelantar acciones de Gestión para el mejoramiento de la infraestructura de los servicios de salud de la IPS municipal, centros de salud y puestos de salud. </t>
  </si>
  <si>
    <t>NO APLICA</t>
  </si>
  <si>
    <t xml:space="preserve">Fortalecimiento de la red de prestación de servicios de salud de la IPS Municipal.   </t>
  </si>
  <si>
    <t xml:space="preserve">          Adelantar acciones de gestión para la ampliación de la infraestructura de los servicios de salud. Construcción de Centros de Salud en la Comuna 7 de Cartago.                    </t>
  </si>
  <si>
    <t xml:space="preserve">Gestionar la adquisición de ambulancias. </t>
  </si>
  <si>
    <t xml:space="preserve">Adelantar acciones  para la dotación de los servicios de salud. </t>
  </si>
  <si>
    <t xml:space="preserve">Dotación puesto de salud </t>
  </si>
  <si>
    <t xml:space="preserve">Garantizar la Cobertura del sistema de salud.                                                                                                                                                                                                                                                            Garantizar el acceso oportuno, efectivo y equitativo de la población a los servicios de salud para la promoción, prevención, tratamiento y rehabilitación. Liderar el aseguramiento en salud con las EAPB que operen en el municipio. </t>
  </si>
  <si>
    <t>Mantenimiento del  aseguramiento en salud con las EAPB que operen en el municipio.</t>
  </si>
  <si>
    <t xml:space="preserve">RBA RENTAS CEDIDAS SSF                                                  </t>
  </si>
  <si>
    <t xml:space="preserve">RBA COLJUEGOS SSF                                                       </t>
  </si>
  <si>
    <t xml:space="preserve">FOSYGA SSF                                                              </t>
  </si>
  <si>
    <t xml:space="preserve">RENTAS CEDIDAS SSF                                                      </t>
  </si>
  <si>
    <t xml:space="preserve">SGP REGIMEN SUBSIDIADO                                                  </t>
  </si>
  <si>
    <t xml:space="preserve">COLJUEGOS SSF                                                           </t>
  </si>
  <si>
    <t>Realizar una campaña de  focalización y captación de población no asegurada para posterior afiliación al Régimen Subsidiado y Contributivo</t>
  </si>
  <si>
    <t xml:space="preserve">COLJUEGOS CSF                                                           </t>
  </si>
  <si>
    <t>Realizar giros mensuales de los recursos del 0.4% del monto total del régimen subsidiado con destino a la Supersalud.</t>
  </si>
  <si>
    <t xml:space="preserve">RBA RECURSOS IVC 0.4% SSF SUPERINTENDENCIA DE SALUD                     </t>
  </si>
  <si>
    <t xml:space="preserve">RECRUSOS IVC SUPERSAUD 0,4% SSF                                         </t>
  </si>
  <si>
    <t>Apoyo al plan bienal de inversiones y dotación hospitalaria</t>
  </si>
  <si>
    <t xml:space="preserve">RBA  SGP SALUD REGIMEN SUBSIDIADO CSF                                   </t>
  </si>
  <si>
    <t xml:space="preserve">Mantenimiento y soporte del software para la gestión de la información en salud a nivel municipal. </t>
  </si>
  <si>
    <t>Sostener el 100% del mantenimiento y soporte del software SISAP, para la gestión  de la información en salud en la Secretaría de Salud del Municipio de Cartago.</t>
  </si>
  <si>
    <t>Entidades Territoriales Departamentales, Distritales y Municipales con mecanismos fortalecidos para el ejercicio de la Rectoría en Salud.</t>
  </si>
  <si>
    <t xml:space="preserve">Fortalecer el sistema de control y vigilancia a los prestadores de servicios de salud. Establecer procesos de vigilancia y control, mediante programa de auditoría anual de verificación de cumplimiento de las obligaciones de las EAPB e IPS habilitadas del municipio.        </t>
  </si>
  <si>
    <t>Auditorías y visitas inspectivas realizadas</t>
  </si>
  <si>
    <t>Realizar la auditoría GAUDI de la Supersalud y seguimiento a los PAMEC de las IPS.</t>
  </si>
  <si>
    <t xml:space="preserve">SGP SALUD PUBLICA       </t>
  </si>
  <si>
    <t xml:space="preserve">Asistencia técnica para la elaboración y gestión de procesos que hacen parte de la Planeación Integral en Salud como el PTS, el ASIS y el seguimiento al PIC. </t>
  </si>
  <si>
    <t>Documentos metodológicos elaborados.</t>
  </si>
  <si>
    <t>Elaborar y realizar seguimiento al Plan Territorial de Salud</t>
  </si>
  <si>
    <t>Realizar seguimiento al Plan de Intervenciones Colectivas del año 2024</t>
  </si>
  <si>
    <t xml:space="preserve">SGP SALUD PUBLICA                </t>
  </si>
  <si>
    <t>Realizar el ASIS Participativo para la vigencia 2024</t>
  </si>
  <si>
    <t>Garantizar la operación general del Centro de Emergencias Médicas del municipio de Cartago Valle.</t>
  </si>
  <si>
    <t>Garantizar la operación general del Centro regulador de urgencias, emergencias y desastres en el municipio de Cartago Valle.</t>
  </si>
  <si>
    <t>Campaña de prevención del uso de la pólvora</t>
  </si>
  <si>
    <t>Fortalecer los mecanismos de participación social en salud. Desarrollar acciones de cultura ciudadana frente al uso racional de los servicios de salud. Implementar una estrategia de participación social en salud en el marco de la gestión de la salud pública. Institucionalizar el programa Defensor del Paciente en el municipio de Cartago, Valle del Cauca</t>
  </si>
  <si>
    <t>Desarrollar el Plan de Acción de la Política de Participación Social en Salud.</t>
  </si>
  <si>
    <t xml:space="preserve">COLJUEGOS CSF    </t>
  </si>
  <si>
    <t>Acompañamiento y asistencia técnica a la Secretaria de Salud y a los integrantes del Sistema General de Seguridad Social en Salud.</t>
  </si>
  <si>
    <t>Realizar dos proyectos de capacitación a actores del SGSSS</t>
  </si>
  <si>
    <t>Realizar un proyecto de asesoría jurídica a la Secretaría de salud y protección social durante todo el año.</t>
  </si>
  <si>
    <t>Formular e implementar  la "Política pública de salud mental”. Realizar acciones de gestión del riesgo en temas de trastornos mentales, promoción y prevención  de la salud mental en todos los ciclos vitales. Talleres de inteligencia emocional para mejorar la calidad de salud mental en la comunidad</t>
  </si>
  <si>
    <t>Ejecutar un plan de acción en salud mental conforme a las necesidades del municipio.</t>
  </si>
  <si>
    <t xml:space="preserve">SGP SALUD PUBLICA         </t>
  </si>
  <si>
    <t>Implementar la estrategia CERS (ciudades, entornos y ruralidades saludables). Realizar acciones para prevenir las situaciones ambientales que afectan la salud de la comunidad</t>
  </si>
  <si>
    <t>Ejecutar un proyecto de salud ambiental adaptado al municipio.</t>
  </si>
  <si>
    <t xml:space="preserve">RBA RP Rifas (Dest. Espec)                                              </t>
  </si>
  <si>
    <t xml:space="preserve">RECURSOS PROPIOS ICLD                                                   </t>
  </si>
  <si>
    <t xml:space="preserve">RECURSOS PROPIOS FORSOZA INVERSION                                      </t>
  </si>
  <si>
    <t xml:space="preserve">SGP SALUD PUBLICA                                                       </t>
  </si>
  <si>
    <t>Realizar  inspección, vigilancia y control sanitario de acuerdo a las competencias según la categoría del municipio y a las necesidades y riesgos ambientales.</t>
  </si>
  <si>
    <t xml:space="preserve">Realizar el 100% del Plan de Acción según las competencias sanitarias de segunda categoría. </t>
  </si>
  <si>
    <t xml:space="preserve">SGP PG OTROS SECTORES                                                   </t>
  </si>
  <si>
    <t xml:space="preserve">RBA COLJUEGOS CSF                                                       </t>
  </si>
  <si>
    <t xml:space="preserve">Fortalecer los equipos de salud preventiva y promoción de hábitos sanos. Realizar acciones de promoción de la salud y prevención de riesgos asociados a condiciones no transmisibles. Estilos de vida saludables. </t>
  </si>
  <si>
    <t>Ejecutar un plan de acción sobre estilos de vida saludables</t>
  </si>
  <si>
    <t xml:space="preserve">Realizar acciones de gestión del riesgo para abordar condiciones crónicas prevalentes. Fortalecer los equipos de salud preventiva y promoción de hábitos sanos. </t>
  </si>
  <si>
    <t>Ejecutar un plan de acción de prevención de condiciones crónicas prevalentes</t>
  </si>
  <si>
    <t>Pueblos y comunidades étnicas y campesinas, mujeres, sectores LGBTIQ+ y otras poblaciones por condición y/o situación</t>
  </si>
  <si>
    <t xml:space="preserve">Pueblos y comunidades étnicas y campesinas, mujeres, sectores LGBTIQ+ y otras poblaciones por condición y/o situación que participan e inciden de manera efectiva en la formulación, implementación, monitoreo y evaluación de políticas, planes, programas y estrategias para la garantía del derecho fundamental a la salud.  </t>
  </si>
  <si>
    <t>Ejecutar un plan de acción de promoción de la salud con población diferencial</t>
  </si>
  <si>
    <t>Realizar un diagnóstico sobre consumo de sustancias psicoactivas</t>
  </si>
  <si>
    <t>Ejecutar un proyecto de salud sexual y reproductiva a nivel local</t>
  </si>
  <si>
    <t>Realizar acciones de prevención, vigilancia y control de vectores y zoonosis.</t>
  </si>
  <si>
    <t>Ejecutar un proyecto de prevención de vectores y zoonosis a nivel local</t>
  </si>
  <si>
    <t xml:space="preserve">Realizar acciones de gestión del riesgo para abordar situaciones prevalentes de origen laboral.  </t>
  </si>
  <si>
    <t>Ejecutar un proyecto de empleo para la vida a nivel local</t>
  </si>
  <si>
    <t>Ejecutar un proyecto sobre prevención de Enfermedades emergentes, reemergentes y desatendidas.</t>
  </si>
  <si>
    <t>Apoyar el desarrollo del PAI a nivel municipal</t>
  </si>
  <si>
    <t xml:space="preserve">  Ampliar el programa de complementación alimentaria para gestantes, lactantes y familias vulnerables.                                                                                                                      Implementar estrategias integrales de nutrición y seguridad alimentaria. Realizar acciones de gestión del riesgo para temas de consumo, aprovechamiento biológico, calidad e inocuidad de los alimentos. Implementación del Plan decenal de lactancia materna y alimentación complementaria.</t>
  </si>
  <si>
    <t>Ejecutar un proyecto de seguridad alimentaria y nutricional a nivel municipal</t>
  </si>
  <si>
    <t xml:space="preserve">Ejecutar un proyecto de prevención de situaciones endemo-epidémicas </t>
  </si>
  <si>
    <t xml:space="preserve">NOMBRE SECTOR                                     </t>
  </si>
  <si>
    <t>PROYECTO</t>
  </si>
  <si>
    <t xml:space="preserve">CODIGO                                             </t>
  </si>
  <si>
    <t xml:space="preserve">NOMBRE FUENTE                                                           </t>
  </si>
  <si>
    <t>RESUM</t>
  </si>
  <si>
    <t xml:space="preserve">NOMBRE                                                                                                                                                                        </t>
  </si>
  <si>
    <t xml:space="preserve">INICIAL           </t>
  </si>
  <si>
    <t xml:space="preserve">ADICIONES       </t>
  </si>
  <si>
    <t xml:space="preserve">CREDITOS        </t>
  </si>
  <si>
    <t xml:space="preserve">CONTRACREDITOS  </t>
  </si>
  <si>
    <t>APLAZAMIENTO</t>
  </si>
  <si>
    <t xml:space="preserve">PTO DEFINITIVO        </t>
  </si>
  <si>
    <t xml:space="preserve">DISPONIBILIDADES </t>
  </si>
  <si>
    <t xml:space="preserve">COMPROMISOS         </t>
  </si>
  <si>
    <t xml:space="preserve">OBLIGACIONES     </t>
  </si>
  <si>
    <t xml:space="preserve">PAGOS            </t>
  </si>
  <si>
    <t xml:space="preserve">2.3.2.02.02.009.1903011.19.02.65.21.02.001         </t>
  </si>
  <si>
    <t xml:space="preserve">Servicio de inspección, vigilancia y control                                                                                                                                  </t>
  </si>
  <si>
    <t>2DA CATEGORIA</t>
  </si>
  <si>
    <t xml:space="preserve">2.3.2.02.02.009.1903011.19.02.65.21.03.032         </t>
  </si>
  <si>
    <t xml:space="preserve">2.3.2.02.02.009.1903011.19.02.65.21.04.057         </t>
  </si>
  <si>
    <t xml:space="preserve">2.3.2.02.02.009.1903011.19.02.65.21.05.057         </t>
  </si>
  <si>
    <t xml:space="preserve">2.3.2.02.02.009.1903011.19.02.65.21.06.057         </t>
  </si>
  <si>
    <t xml:space="preserve">2.3.2.02.02.009.1903016.19.02.65.21.07.001         </t>
  </si>
  <si>
    <t xml:space="preserve">Servicio de auditoría y visitas inspectivas                                                                                                                                   </t>
  </si>
  <si>
    <t>AUDITORIAS</t>
  </si>
  <si>
    <t xml:space="preserve">2.3.2.02.02.009.1903016.19.02.65.21.08.057         </t>
  </si>
  <si>
    <t xml:space="preserve">2.3.2.02.02.009.1903016.19.05.11.21.09.071         </t>
  </si>
  <si>
    <t>AUDITORIAS EPS</t>
  </si>
  <si>
    <t xml:space="preserve">Servicio de implementacion de estrategias para el fortalecimiento del control social en salud                                                    </t>
  </si>
  <si>
    <t xml:space="preserve">2.3.2.02.02.009.1903025.19.02.65.21.10.057         </t>
  </si>
  <si>
    <t xml:space="preserve">2.3.2.02.02.009.1903034.19.05.11.21.12.071         </t>
  </si>
  <si>
    <t xml:space="preserve">Servicio de asistencia técnica                                                                                                                                                </t>
  </si>
  <si>
    <t>ASESORIA JURIDICA</t>
  </si>
  <si>
    <t xml:space="preserve">2.3.2.02.02.009.1903045.19.05.29.21.13.071         </t>
  </si>
  <si>
    <t xml:space="preserve">2.3.2.02.02.009.1905005.19.05.29.21.14.001         </t>
  </si>
  <si>
    <t xml:space="preserve">Centros reguladores de urgencias, emergencias y desastres adecuados                                                                                                           </t>
  </si>
  <si>
    <t>PIC</t>
  </si>
  <si>
    <t xml:space="preserve">2.3.2.02.02.009.1905021.19.02.23.21.16.057         </t>
  </si>
  <si>
    <t xml:space="preserve">Servicio de gestión del riesgo en temas de salud sexual y reproductiva                                                                                                        </t>
  </si>
  <si>
    <t xml:space="preserve">2.3.2.02.02.009.1905021.19.02.24.21.17.057         </t>
  </si>
  <si>
    <t xml:space="preserve">2.3.2.02.02.009.1905021.19.02.24.21.18.057         </t>
  </si>
  <si>
    <t xml:space="preserve">2.3.2.02.02.009.1905022.19.02.17.21.19.057         </t>
  </si>
  <si>
    <t xml:space="preserve">Servicio de gestión del riesgo en temas de trastornos mentales                                                                                                                </t>
  </si>
  <si>
    <t xml:space="preserve">2.3.2.02.02.009.1905022.19.02.18.21.20.057         </t>
  </si>
  <si>
    <t xml:space="preserve">2.3.2.02.02.009.1905024.19.02.11.21.106.341        </t>
  </si>
  <si>
    <t xml:space="preserve">Servicio de gestión del riesgo para abordar situaciones de salud relacionadas con condiciones ambientales                                                                     </t>
  </si>
  <si>
    <t xml:space="preserve">2.3.2.02.02.009.1905024.19.02.11.21.21.001         </t>
  </si>
  <si>
    <t>CENTRO BTAR ANIMAL</t>
  </si>
  <si>
    <t xml:space="preserve">2.3.2.02.02.009.1905024.19.02.11.21.22.003         </t>
  </si>
  <si>
    <t xml:space="preserve">2.3.2.02.02.009.1905024.19.02.11.21.23.057         </t>
  </si>
  <si>
    <t xml:space="preserve">Servicio de gestión del riesgo para abordar situaciones prevalentes de origen laboral                                                                                         </t>
  </si>
  <si>
    <t xml:space="preserve">REINTEGROS RP                                                           </t>
  </si>
  <si>
    <t xml:space="preserve">Servicio de gestión del riesgo para enfermedades emergentes, reemergentes y desatendidas                                                                                      </t>
  </si>
  <si>
    <t xml:space="preserve">2.3.2.02.02.009.1905026.19.02.42.21.27.057         </t>
  </si>
  <si>
    <t xml:space="preserve">2.3.2.02.02.009.1905026.19.02.48.21.112.329        </t>
  </si>
  <si>
    <t xml:space="preserve">RBA SGP SALUD PUBLICA                                                   </t>
  </si>
  <si>
    <t xml:space="preserve">2.3.2.02.02.009.1905026.19.02.48.21.28.057         </t>
  </si>
  <si>
    <t xml:space="preserve">2.3.2.02.02.009.1905026.19.02.48.21.29.071         </t>
  </si>
  <si>
    <t xml:space="preserve">Servicio de gestión del riesgo para temas de consumo, aprovechamiento biológico, calidad e inocuidad de los alimentos                                                         </t>
  </si>
  <si>
    <t xml:space="preserve">2.3.2.02.02.009.1905030.19.05.11.21.32.071         </t>
  </si>
  <si>
    <t xml:space="preserve">Servicio de atención en salud pública en situaciones de emergencias y desastres                                                                                               </t>
  </si>
  <si>
    <t xml:space="preserve">2.3.2.02.02.009.1905031.19.02.26.21.33.057         </t>
  </si>
  <si>
    <t xml:space="preserve">Servicio de promoción de la salud y prevención de riesgos asociados a condiciones no transmisibles                                                                            </t>
  </si>
  <si>
    <t xml:space="preserve">2.3.2.02.02.009.1905031.19.02.27.21.34.057         </t>
  </si>
  <si>
    <t xml:space="preserve">2.3.2.02.02.009.1906004.19.01.11.21.108.328        </t>
  </si>
  <si>
    <t xml:space="preserve">Servicio de atención en salud a la población                                                                                                                                  </t>
  </si>
  <si>
    <t>ASEGURAMIENTO</t>
  </si>
  <si>
    <t xml:space="preserve">2.3.2.02.02.009.1906004.19.01.11.21.109.331        </t>
  </si>
  <si>
    <t xml:space="preserve">2.3.2.02.02.009.1906004.19.01.11.21.35.065         </t>
  </si>
  <si>
    <t xml:space="preserve">Servicio de atención en salud a la poblacion                                                                                                                                  </t>
  </si>
  <si>
    <t xml:space="preserve">2.3.2.02.02.009.1906004.19.01.11.21.36.066         </t>
  </si>
  <si>
    <t xml:space="preserve">2.3.2.02.02.009.1906004.19.01.11.21.37.069         </t>
  </si>
  <si>
    <t xml:space="preserve">2.3.2.02.02.009.1906004.19.01.11.21.38.070         </t>
  </si>
  <si>
    <t xml:space="preserve">2.3.2.02.02.009.1906004.19.01.11.21.39.071         </t>
  </si>
  <si>
    <t>ASEGURMIENTO -campañas afiliación</t>
  </si>
  <si>
    <t xml:space="preserve">2.3.2.02.02.009.1906004.19.01.11.21.40.071         </t>
  </si>
  <si>
    <t xml:space="preserve">2.3.2.02.02.009.1906004.19.01.13.21.110.333        </t>
  </si>
  <si>
    <t xml:space="preserve">2.3.2.02.02.009.1906004.19.01.13.21.111.335        </t>
  </si>
  <si>
    <t>ASEGURAMIENTO- SALDO CUENTA MAESTRA REG SUBSIDIADO</t>
  </si>
  <si>
    <t xml:space="preserve">2.3.2.02.02.009.1906004.19.01.13.21.41.067         </t>
  </si>
  <si>
    <t>ASEGURAMIENTO- IVC 0,4% SUPERSALUD</t>
  </si>
  <si>
    <t xml:space="preserve">2.3.2.02.02.009.1906036.19.05.11.16.114.342        </t>
  </si>
  <si>
    <t xml:space="preserve">RBA RECURSOS PROPIOS                                                    </t>
  </si>
  <si>
    <t xml:space="preserve">Servicio de apoyo financiero para la reorganización de redes de prestación de servicios de salud                                                                              </t>
  </si>
  <si>
    <t>-</t>
  </si>
  <si>
    <t>NUEVO PLAN DE ACCION 2024 (SISPRO)</t>
  </si>
  <si>
    <r>
      <t xml:space="preserve">Asistencia técnica para la elaboración y gestión de procesos que hacen parte de la Planeación Integral en Salud como el PTS, el ASIS y el seguimiento al PIC. </t>
    </r>
    <r>
      <rPr>
        <sz val="10"/>
        <color rgb="FFFF0000"/>
        <rFont val="Calibri"/>
        <family val="2"/>
      </rPr>
      <t>Garantizar la salud por intermedio de la realización de auditorías para el mejoramiento de la calidad, decreto 1011  de 2006.</t>
    </r>
  </si>
  <si>
    <r>
      <t xml:space="preserve">Fortalecer los mecanismos de participación social en salud.                                                                                                                                                                                                      Desarrollar acciones de cultura ciudadana frente al uso racional de los servicios de salud. Implementar una estrategia de participación social en salud en el marco de la gestión de la salud pública. </t>
    </r>
    <r>
      <rPr>
        <sz val="10"/>
        <color rgb="FFFF0000"/>
        <rFont val="Calibri"/>
        <family val="2"/>
      </rPr>
      <t>Institucionalizar el programa Defensor del Paciente en el municipio de Cartago, Valle del Cauca.</t>
    </r>
  </si>
  <si>
    <r>
      <t xml:space="preserve">Formular e implementar  la "Política pública de salud mental”. Realizar acciones de gestión del riesgo en temas de trastornos mentales, promoción y prevención  de la salud mental en todos los ciclos vitales. </t>
    </r>
    <r>
      <rPr>
        <sz val="10"/>
        <color rgb="FFFF0000"/>
        <rFont val="Calibri"/>
        <family val="2"/>
      </rPr>
      <t>Talleres de inteligencia emocional para mejorar la calidad de salud mental en la comunidad.</t>
    </r>
  </si>
  <si>
    <t>ACCIONES (Extraido del plan de desarrollo y del poai)</t>
  </si>
  <si>
    <t>ESTAS COLUMNAS SON EXTRAIDAS DEL PLAN DE DESARROLLO 2024-2027</t>
  </si>
  <si>
    <t>ult. Doceava 2023</t>
  </si>
  <si>
    <t>6 onceavas 2024</t>
  </si>
  <si>
    <t>5 onceavas 2024</t>
  </si>
  <si>
    <t>total sgp salud publica</t>
  </si>
  <si>
    <t>COLJUEGOS CSF</t>
  </si>
  <si>
    <t>GESTION</t>
  </si>
  <si>
    <t>DISTRIBUCION</t>
  </si>
  <si>
    <t>SALDO SIN COMPROMETER</t>
  </si>
  <si>
    <t>19.02.84</t>
  </si>
  <si>
    <t>19.02.100</t>
  </si>
  <si>
    <t>19.02.92</t>
  </si>
  <si>
    <t>Subcuenta Fondo Local de salud</t>
  </si>
  <si>
    <t>Grupo concepto</t>
  </si>
  <si>
    <t>SECTORIAL GASTOS cuipo (programación)</t>
  </si>
  <si>
    <t>DESCRIPCION- SECTORIAl GASTOS (programación)</t>
  </si>
  <si>
    <t>DETALLE SECTORIAL cuipo (ejecución)</t>
  </si>
  <si>
    <t>DESCRIPCION- DETALLE SECTORIAL (ejecución)</t>
  </si>
  <si>
    <t>SALUD PÚBLICA</t>
  </si>
  <si>
    <t>SPC - E1 GOBERNABILIDAD Y GOBERNANZA - L1 DESARROLLO INSTITUCIONAL Y SECTORIAL - PLANEACIÓN INTEGRAL EN SALUD</t>
  </si>
  <si>
    <t>SPC - E3 DETERMINANTES - L1 DESARROLLO INSTITUCIONAL Y SECTORIAL - DESARROLLO DE CAPACIDADES EN SALUD PÚBLICA PARA LA AFECTACIÓN POSITIVA DE LOS DETERMINANTES SOCIALES DE LA SALUD.</t>
  </si>
  <si>
    <t>SPC - E1 GOBERNABILIDAD Y GOBERNANZA - L1 DESARROLLO INSTITUCIONAL Y SECTORIAL - INSPECCIÓN, VIGILANCIA Y CONTROL SANITARIOS</t>
  </si>
  <si>
    <t>19.02.77</t>
  </si>
  <si>
    <t>SPC - E1 GOBERNABILIDAD Y GOBERNANZA</t>
  </si>
  <si>
    <t>19.02.79</t>
  </si>
  <si>
    <t>SPC - E3 DETERMINANTES</t>
  </si>
  <si>
    <t>GESTION - plan territorial de salud</t>
  </si>
  <si>
    <t>GESTION- coordinador pic</t>
  </si>
  <si>
    <t>GESTION- Asis</t>
  </si>
  <si>
    <t>GESTION - capacitaciones</t>
  </si>
  <si>
    <t>GESTION-observatorio salud mental</t>
  </si>
  <si>
    <t>1 . Eje estrátegico el PDSP 2022-2031</t>
  </si>
  <si>
    <t>2 . Resultado esperado del PDSP 2022-2031</t>
  </si>
  <si>
    <t>3 . Meta de resultados en salud del PDSP 2022-2031 adaptadas al territorio</t>
  </si>
  <si>
    <t>4 . Estrategias del Plan Territorial de Salud</t>
  </si>
  <si>
    <t xml:space="preserve">NOMBRE PROYECTO                                                                                                                                     </t>
  </si>
  <si>
    <t xml:space="preserve">2.3.2.02.02.008.1903031.19.02.91.21.01.057         </t>
  </si>
  <si>
    <t xml:space="preserve">2.3.2.02.02.009.1903034.19.05.11.21.13.330         </t>
  </si>
  <si>
    <t>Servicio de vigilancia y control sanitario de los factores de riesgo para la salud, en los establecimientos y espacios que pueden generar riesgos para la poblacion.</t>
  </si>
  <si>
    <t xml:space="preserve">2.3.2.02.02.008.1903042.19.02.92.21.01.057         </t>
  </si>
  <si>
    <t xml:space="preserve">Servicio de vigilancia y control sanitario de los factores de riesgo para la salud, en los establecimientos y espacios que pueden generar riesgos para la población.          </t>
  </si>
  <si>
    <t xml:space="preserve">2.3.2.02.02.009.1903057.19.02.100.21.01.057        </t>
  </si>
  <si>
    <t xml:space="preserve">Servicio de promoción, prevención, vigilancia y control de vectores y zoonosis                                                                                                </t>
  </si>
  <si>
    <t xml:space="preserve">2.3.2.02.02.008.1905020.19.02.100.21.01.057        </t>
  </si>
  <si>
    <t xml:space="preserve">Servicio de gestión del riesgo en temas de consumo de sustancias psicoactivas                                                                                                 </t>
  </si>
  <si>
    <t xml:space="preserve">2.3.2.02.02.009.1905021.19.02.100.21.01.057        </t>
  </si>
  <si>
    <t xml:space="preserve">2.3.2.02.02.009.1905022.19.02.100.21.01.057        </t>
  </si>
  <si>
    <t xml:space="preserve">2.3.2.02.02.009.1905023.19.02.100.21.01.057        </t>
  </si>
  <si>
    <t xml:space="preserve">Servicio de gestión del riesgo para abordar condiciones crónicas prevalentes                                                                                                  </t>
  </si>
  <si>
    <t xml:space="preserve">2.3.2.02.02.009.1905025.19.02.100.21.01.057        </t>
  </si>
  <si>
    <t xml:space="preserve">2.3.2.02.02.009.1905027.19.02.100.21.01.057        </t>
  </si>
  <si>
    <t xml:space="preserve">Servicio de gestión del riesgo para enfermedades inmunoprevenibles                                                                                                            </t>
  </si>
  <si>
    <t xml:space="preserve">2.3.2.02.02.009.1905028.19.02.100.21.01.057        </t>
  </si>
  <si>
    <t xml:space="preserve">2.3.2.02.02.009.1905031.19.02.100.21.01.057        </t>
  </si>
  <si>
    <t xml:space="preserve">2.3.2.02.02.008.1905042.19.02.92.21.03.001         </t>
  </si>
  <si>
    <t xml:space="preserve">Servicio de atención en centros reguladores de urgencias, emergencias y desastres                                                                                             </t>
  </si>
  <si>
    <t xml:space="preserve">2.3.2.02.02.009.1905043.19.02.100.21.01.057        </t>
  </si>
  <si>
    <t xml:space="preserve">Servicio de gestión del riesgo para abordar situaciones situaciones endemo-epidémicas                                                                                         </t>
  </si>
  <si>
    <t xml:space="preserve">2.3.2.02.02.009.1905054.19.02.100.21.01.057        </t>
  </si>
  <si>
    <t xml:space="preserve">Servicio de promoción de la salud                                                                                                                                             </t>
  </si>
  <si>
    <t xml:space="preserve">5 . Programa </t>
  </si>
  <si>
    <t>6 . Subprograma</t>
  </si>
  <si>
    <t>7 .Proyecto</t>
  </si>
  <si>
    <t>8 . Meta de Producto PTS</t>
  </si>
  <si>
    <t>9 . Línea Operativa PDSP 2022-2031</t>
  </si>
  <si>
    <t>11. Cantidad</t>
  </si>
  <si>
    <t>12 . Unidad de medida</t>
  </si>
  <si>
    <t>16 . Población sujeto</t>
  </si>
  <si>
    <t xml:space="preserve">18 . Responsables del cumplimiento </t>
  </si>
  <si>
    <t>I</t>
  </si>
  <si>
    <t>II</t>
  </si>
  <si>
    <t>III</t>
  </si>
  <si>
    <t>IV</t>
  </si>
  <si>
    <t>Fecha de inicio de la actividad (dd/m/a)</t>
  </si>
  <si>
    <t>Fecha de terminación de la actividad ( dd/m/a)</t>
  </si>
  <si>
    <t>Rubro Presupuestal</t>
  </si>
  <si>
    <t xml:space="preserve">Apropiacion </t>
  </si>
  <si>
    <t>Compromiso</t>
  </si>
  <si>
    <t>Obligaciones</t>
  </si>
  <si>
    <t>Pagado</t>
  </si>
  <si>
    <t>Desarrollo institucional y sectorial para el ejercicio de la autoridad sanitaria</t>
  </si>
  <si>
    <t xml:space="preserve">Número </t>
  </si>
  <si>
    <t>00/00/0000</t>
  </si>
  <si>
    <t>CARLOS TAPIAS. Secretaria de salud y protección social.</t>
  </si>
  <si>
    <t>i) Familias, colectivos y comunidades</t>
  </si>
  <si>
    <t>Acuerdos sociales y comunitarios para la transformación de las inequidades en salud y la incidencia sobre los DSS en el territorio</t>
  </si>
  <si>
    <t xml:space="preserve"> Cuidado de la salud en el territorio</t>
  </si>
  <si>
    <t>ix) Personas con discapacidad
x) Victimas del conflicto armado
xiii) Población campesina
xv) Población LGBTIQ+
xvi) Indígenas</t>
  </si>
  <si>
    <t xml:space="preserve">iii) Primera infancia; iv)  Infancia; </t>
  </si>
  <si>
    <t>10. ACTIVIDADES (plan de acción)</t>
  </si>
  <si>
    <t>17 . Concepto de gasto</t>
  </si>
  <si>
    <t>Codigo res</t>
  </si>
  <si>
    <t xml:space="preserve"> 2.3.2.02.02.009.1905026.19.02.42.21.26.057</t>
  </si>
  <si>
    <t xml:space="preserve">2.3.2.02.02.009.1905026.19.02.33.21.25.057 </t>
  </si>
  <si>
    <t>Servicio de asistencia tecnica</t>
  </si>
  <si>
    <t>nombre rubro en presupuesto</t>
  </si>
  <si>
    <t xml:space="preserve">RBA COLJUEGOS CSF        </t>
  </si>
  <si>
    <t>POLVORA</t>
  </si>
  <si>
    <t>CRAE</t>
  </si>
  <si>
    <t>MEDICA</t>
  </si>
  <si>
    <t>RBA COLJUEGOS csf</t>
  </si>
  <si>
    <t>FALTA</t>
  </si>
  <si>
    <t>Participación social</t>
  </si>
  <si>
    <t>ASERORIA JURIDICA</t>
  </si>
  <si>
    <t>GESTION - Ingeniero alimentos 50 mill, Epidemiologa 50 millon y 2 técnicos 25 miil c/u</t>
  </si>
  <si>
    <t>GESTION - Zootecnista</t>
  </si>
  <si>
    <t>PIC I</t>
  </si>
  <si>
    <t>PIC II</t>
  </si>
  <si>
    <t>PIC I Y PIC II</t>
  </si>
  <si>
    <t>GESTION - 2DA CATEGORIA</t>
  </si>
  <si>
    <t>SISAP</t>
  </si>
  <si>
    <t>ASEGURAMIENTO- puesto de salud</t>
  </si>
  <si>
    <t>Otros gastos de inversion</t>
  </si>
  <si>
    <t>19.02.85</t>
  </si>
  <si>
    <t>19.02.125</t>
  </si>
  <si>
    <t>19.02.102</t>
  </si>
  <si>
    <t>19.05.35</t>
  </si>
  <si>
    <t>19.01.17</t>
  </si>
  <si>
    <t>19.05.57</t>
  </si>
  <si>
    <t>19.01.19</t>
  </si>
  <si>
    <t>19.02.120</t>
  </si>
  <si>
    <t>RS - E4 ATENCIÓN PRIMARIA SALUD - L3 CUIDADO DE LA SALUD - TRANSFERENCIAS AFILIACIÓN</t>
  </si>
  <si>
    <t>RÉGIMEN SUBSIDIADO</t>
  </si>
  <si>
    <t>19.02.80</t>
  </si>
  <si>
    <t>SPC - E4 ATENCIÓN PRIMARIA SALUD</t>
  </si>
  <si>
    <t>OGS - E1 GOBERNABILIDAD Y GOBERNANZA - L1 DESARROLLO INSTITUCIONAL Y SECTORIAL - INVERSIONES DIRECTAS EN LA RED PUBLICA EQUIPOS Y DOTACIÓN SEGÚN PBIPS / PMES</t>
  </si>
  <si>
    <t>OTROS GASTOS EN SALUD</t>
  </si>
  <si>
    <t>OGS - DIFERENTES A LOS CONTEMPLADOS EN LAS DEMÁS SUBCUENTAS</t>
  </si>
  <si>
    <t>19.05.32</t>
  </si>
  <si>
    <t>OGS - INVERSIÓN</t>
  </si>
  <si>
    <t>RS - E1 GOBERNABILIDAD Y GOBERNANZA - L1 DESARROLLO INSTITUCIONAL Y SECTORIAL - SUPERSALUD</t>
  </si>
  <si>
    <t>SPC - E6 CONOCIMIENTO SALUD - L1 DESARROLLO INSTITUCIONAL Y SECTORIAL - GESTIÓN DEL CONOCIMIENTO PARA LA TOMA DE DECISIONES EN SALUD PÚBLICA Y LA SOBERANÍA SANITARIA</t>
  </si>
  <si>
    <t>19.02.82</t>
  </si>
  <si>
    <t>SPC - E6 CONOCIMIENTO SALUD</t>
  </si>
  <si>
    <t>SPC - E1 GOBERNABILIDAD Y GOBERNANZA - L1 DESARROLLO INSTITUCIONAL Y SECTORIAL - DESARROLLO DE  CAPACIDADES PARA LA GOBERNANZA EN SALUD PÚBLICA</t>
  </si>
  <si>
    <t>SPC - E7 PERSONAL SALUD - L2 ACUERDOS SOCIALES Y COMUNITARIOS - PARTICIPACIÓN SOCIAL PARA LA INCIDENCIA EN LA ESTRATEGIA NACIONAL DE FORMACIÓN TERRITORIAL, INTERCULTURAL DE ATENCIÓN PRIMARIA EN SALUD,</t>
  </si>
  <si>
    <t>19.02.83</t>
  </si>
  <si>
    <t>SPC - E7 PERSONAL SALUD</t>
  </si>
  <si>
    <t>SPC - E3 DETERMINANTES - L2 ACUERDOS SOCIALES Y COMUNITARIOS - PARTICIPACIÓN SOCIAL PARA LA AFECTACIÓN POSITIVA DE LOS DETERMINANTES SOCIALES DE LA SALUD.</t>
  </si>
  <si>
    <t xml:space="preserve">NOMBRE PRODUCTO                                                                                                                                                     </t>
  </si>
  <si>
    <t xml:space="preserve">REBAJAS         </t>
  </si>
  <si>
    <t xml:space="preserve">PTO DISPONIBLE      </t>
  </si>
  <si>
    <t xml:space="preserve">INGRESOS NO CORRIENTES Y/O DE CAPITAL LIBRE DESTINACION                 </t>
  </si>
  <si>
    <t xml:space="preserve">REND. FINANCIEROS RECURSOS PROPIOS LIBRE DESTINACION                    </t>
  </si>
  <si>
    <t xml:space="preserve">2.3.2.02.02.009.1905042.19.02.100.21.01.330        </t>
  </si>
  <si>
    <t xml:space="preserve">2.3.2.02.02.009.1905049.19.02.102.21.01.071        </t>
  </si>
  <si>
    <t xml:space="preserve">2.3.2.02.02.008.1905050.19.02.85.21.01.330         </t>
  </si>
  <si>
    <t xml:space="preserve">2.3.2.02.02.009.1905050.19.02.125.21.01.057        </t>
  </si>
  <si>
    <t xml:space="preserve">2.3.2.02.02.009.1906042.19.02.120.21.01.330        </t>
  </si>
  <si>
    <t>ojo revisar el cod res 390 porque se debe separar los valores en las columnas de seg apropiacion, compromiso, obliga y pago</t>
  </si>
  <si>
    <t>Porcentaje</t>
  </si>
  <si>
    <t>PROGRAMADO</t>
  </si>
  <si>
    <t>EJECUTADO</t>
  </si>
  <si>
    <r>
      <t xml:space="preserve">Total de recursos programados ( en pesos) </t>
    </r>
    <r>
      <rPr>
        <b/>
        <sz val="16"/>
        <color rgb="FFFF0000"/>
        <rFont val="Arial"/>
        <family val="2"/>
      </rPr>
      <t>(PRESUPUESTO DEFINITIVO)</t>
    </r>
  </si>
  <si>
    <t>CONTRATO</t>
  </si>
  <si>
    <r>
      <t xml:space="preserve">CLASIFICACION RECURSOS SGP SALUD PUBLICA </t>
    </r>
    <r>
      <rPr>
        <b/>
        <sz val="12"/>
        <color rgb="FFFF0000"/>
        <rFont val="Calibri"/>
        <family val="2"/>
        <scheme val="minor"/>
      </rPr>
      <t>(gestion o pic)</t>
    </r>
  </si>
  <si>
    <t xml:space="preserve">2.3.2.02.02.008.1903042.19.02.92.21.01.001         </t>
  </si>
  <si>
    <t>2DA CATEGORIA II</t>
  </si>
  <si>
    <t xml:space="preserve">2.3.2.02.02.009.1905024.19.02.100.21.02.014        </t>
  </si>
  <si>
    <t xml:space="preserve">2.3.2.02.02.009.1905024.19.02.100.21.02.071        </t>
  </si>
  <si>
    <t xml:space="preserve">2.3.2.02.02.008.1905042.19.02.92.21.03.004         </t>
  </si>
  <si>
    <t xml:space="preserve">2.3.2.02.02.008.1905042.19.02.92.21.03.012         </t>
  </si>
  <si>
    <t>ppto def a 31 oct</t>
  </si>
  <si>
    <t>GESTION - 2DA CATEGORIA II</t>
  </si>
  <si>
    <t>CRAE II ADICION</t>
  </si>
  <si>
    <t>SISAP NUEVO MODULO</t>
  </si>
  <si>
    <t>COMPROMETIDO (PIC I Y GESTION)</t>
  </si>
  <si>
    <t>GESTION-INSUMOS</t>
  </si>
  <si>
    <t>Asesor salud, 
Un Tec Adtvo</t>
  </si>
  <si>
    <t>DIFERENCIA</t>
  </si>
  <si>
    <t>Total</t>
  </si>
  <si>
    <t>%</t>
  </si>
  <si>
    <t>DIFERENCIA ENTRE PROGRAMADO Y PAGADO.</t>
  </si>
  <si>
    <t>DIFERENCIA ENTRE APROPIADO Y PAGADO.</t>
  </si>
  <si>
    <t>VALOR PAGADO</t>
  </si>
  <si>
    <t>% DE PAGO apropiado vs pagado</t>
  </si>
  <si>
    <t>VALOR PROGRAMADO (PRESUPUESTO DEFINITIVO)</t>
  </si>
  <si>
    <t>VALOR APROPIADO</t>
  </si>
  <si>
    <t>DIFERENCIA ENTRE PROGRAMADO Y APROPIADO</t>
  </si>
  <si>
    <t>ACTIVIDADES PROGRAMADAS</t>
  </si>
  <si>
    <t>ACTIVIDADES EJECUTADAS</t>
  </si>
  <si>
    <t>DIAS QUE FALTA PARA VENCERSE EL CONTRATO</t>
  </si>
  <si>
    <t>ACTIVIDAD (PLAN DE ACCION)</t>
  </si>
  <si>
    <t>7% mas</t>
  </si>
  <si>
    <t>consec</t>
  </si>
  <si>
    <t>Código CCEPT</t>
  </si>
  <si>
    <t>Complementario de inversión</t>
  </si>
  <si>
    <t>Detalle Sectorial_ejec_Gastos</t>
  </si>
  <si>
    <t>Código CPC</t>
  </si>
  <si>
    <t>Código Sección o Dependencia</t>
  </si>
  <si>
    <t>Consecutivo</t>
  </si>
  <si>
    <t>Código BPIN</t>
  </si>
  <si>
    <t>Resumido</t>
  </si>
  <si>
    <t>Nombre</t>
  </si>
  <si>
    <t>Resumido Anterior</t>
  </si>
  <si>
    <t>Valor Apropiado</t>
  </si>
  <si>
    <t>Enero</t>
  </si>
  <si>
    <t>Febrero</t>
  </si>
  <si>
    <t>Marzo</t>
  </si>
  <si>
    <t>Abril</t>
  </si>
  <si>
    <t>Mayo</t>
  </si>
  <si>
    <t>Junio</t>
  </si>
  <si>
    <t>Julio</t>
  </si>
  <si>
    <t>Agosto</t>
  </si>
  <si>
    <t>Septiembre</t>
  </si>
  <si>
    <t xml:space="preserve">Octubre </t>
  </si>
  <si>
    <t xml:space="preserve">Noviembre </t>
  </si>
  <si>
    <t>Diciembre</t>
  </si>
  <si>
    <t>Campo obligatorio (Catalogo de Egresos CCPET)</t>
  </si>
  <si>
    <t>Campo opcional, pero es obligatorio para los rubros de inversión, como mínimo se debe asignar el programa (el producto se captura en la ejecución) o puede asignar la codificación hasta el producto.</t>
  </si>
  <si>
    <t>Campo opcional (Detalle Sectorial), pero  obligatorio para los rubros presupuestales del sectorial Educación y Salud</t>
  </si>
  <si>
    <t>Campo opcional, pero obligatorio para la presentación de informes (Catalogo de productos DANE). Puede capturarse en la programación del presupuesto haciendo parte del rubro presupuestal o se captura en la ejecución (Disponibilidad presupuestal)</t>
  </si>
  <si>
    <t>Campo opcional,  permite identificar desde el rubro el sector (Administración central, Concejo, Personería, Salud)</t>
  </si>
  <si>
    <t>Campo opcional, dato  propio de la entidad, el cual permite que la entidad tenga un mayor detalle en los rubros del gasto, como, por ejemplo, la desagregación de información de los proyectos (BPIN) y/o créditos</t>
  </si>
  <si>
    <t>Este campo es obligatorio, sea la fuente del catalogo o propia</t>
  </si>
  <si>
    <t>Campo opcional, pero obligatorio para los proyectos de inversión, corresponde al código asignado al proyecto dentro del plan de desarrollo asignado por el área de planeación de la entidad</t>
  </si>
  <si>
    <t>Campo Obligatorio, código corto para identificar internamente</t>
  </si>
  <si>
    <t>Campo Obligatorio, nombre del rubro presupuestal como lo va identificar la entidad</t>
  </si>
  <si>
    <t>Campo opcional, pero si no es enviado la entidad debe hacer la parametrización en todos los módulos.
Código del rubro usado en la vigencia 2022</t>
  </si>
  <si>
    <t>Campo Obligatorio, valor apropiado</t>
  </si>
  <si>
    <t>PARA MI OJO (ACCIONES)</t>
  </si>
  <si>
    <t>PARA MI OJO (ACTIVIDADES)</t>
  </si>
  <si>
    <t>2.3.2.02.02.009</t>
  </si>
  <si>
    <t>19</t>
  </si>
  <si>
    <t>RECURSOS PROPIOS</t>
  </si>
  <si>
    <t>2024761470022</t>
  </si>
  <si>
    <t>2022761470084 (Vigencias Futuras 2022-2023)</t>
  </si>
  <si>
    <t>Garantizar la Cobertura del sistema de salud.  Garantizar el acceso oportuno, efectivo y equitativo de la población a los servicios de salud para la promoción, prevención, tratamiento y rehabilitación. Liderar el aseguramiento en salud con las EAPB que operen en el municipio.</t>
  </si>
  <si>
    <t>2.3.2.02.02.008</t>
  </si>
  <si>
    <t xml:space="preserve">COLJUEGOS CSF           </t>
  </si>
  <si>
    <t>2024761470011</t>
  </si>
  <si>
    <t>Fortalecer el sistema de control y vigilancia a los prestadores de servicios de salud.  Un Establecer procesos de vigilancia y control, mediante programa de auditoría anual de verificación de cumplimiento de las obligaciones de las EAPB e IPS habilitadas del municipio.</t>
  </si>
  <si>
    <t>1903031</t>
  </si>
  <si>
    <t>19.02.91</t>
  </si>
  <si>
    <t>Servicio de información de vigilancia epidemiológica</t>
  </si>
  <si>
    <t>Gestión de la vigilancia en salud pública de acuerdo a las competencias municipales.</t>
  </si>
  <si>
    <t>Realizar las acciones de vigilancia en salud pública de acuerdo a las competencias municipales con un programa continuado.</t>
  </si>
  <si>
    <t>SGP PG OSE Libre Inversión</t>
  </si>
  <si>
    <t>Asistencia técnica para la elaboración y gestión de procesos que hacen parte de la Planeación Integral en Salud como el PTS, el ASIS y el seguimiento al PIC. Garantizar la salud por intermedio de la realización de auditorías para el mejoramiento de la calidad, decreto 1011  de 2006.</t>
  </si>
  <si>
    <t>2024761470010</t>
  </si>
  <si>
    <t>Crear observatorio para levantar información sobre la incidencia al consumo de sustancias psicoactivas en la población infantil, adolescente y joven. Contribuir a la atención integral de las familias afectadas por la problemática de sustancias psicoactivas. Realizar acciones de gestión del riesgo en temas de consumo de sustancias psicoactivas.</t>
  </si>
  <si>
    <t>Fortalecer el programa de salud amigable.  Implementar servicios móviles amigables para adolescentes en las instituciones educativas. Realizar acciones de gestión del riesgo en sexualidad y derechos sexuales y reproductivos, prevención de enfermedades relacionadas con la sexualidad.</t>
  </si>
  <si>
    <t>Formular e implementar  la "Política pública de salud mental”. Realizar acciones de gestión del riesgo en temas de trastornos mentales, promoción y prevención  de la salud mental en todos los ciclos vitales. Talleres de inteligencia emocional para mejorar la calidad de salud mental en la comunidad.</t>
  </si>
  <si>
    <t>RECURSOS PROPIOS ICLD</t>
  </si>
  <si>
    <t>OTROS</t>
  </si>
  <si>
    <t>Ampliar el programa de complementación alimentaria para gestantes, lactantes y familias vulnerables.  Implementar estrategias integrales de nutrición y seguridad alimentaria. Realizar acciones de gestión del riesgo para temas de consumo, aprovechamiento biológico, calidad e inocuidad de los alimentos. Implementación del Plan decenal de lactancia materna y alimentación complementaria.</t>
  </si>
  <si>
    <t>Garantizar la oportunidad del sistema de Referencia y Contra referencia de la Red de Urgencias. Garantizar la operación general del Centro de Emergencias Médicas del municipio de Cartago Valle.</t>
  </si>
  <si>
    <t>1905043</t>
  </si>
  <si>
    <t>Fortalecer los mecanismos de participación social en salud. Desarrollar acciones de cultura ciudadana frente al uso racional de los servicios de salud. Implementar una estrategia de participación social en salud en el marco de la gestión de la salud pública. Institucionalizar el programa Defensor del Paciente en el municipio de Cartago, Valle del Cauca.</t>
  </si>
  <si>
    <t>Consideraciones:</t>
  </si>
  <si>
    <t>Los campos resaltados en gris son obligatorios para construir el rubro presupuestal</t>
  </si>
  <si>
    <t>No se pueden repetir rubros</t>
  </si>
  <si>
    <t>Se debe indicar el PAC, si no es enviado se incorporará todo el valor en enero</t>
  </si>
  <si>
    <t>Si no tiene el Valor apropiado y el PAC la entidad puede realizar el cargue del presupuesto inicial por la opción que tiene el sistema</t>
  </si>
  <si>
    <t>Campo complemento de Inversión la opción de llevarlo hasta el programa o producto debe ser definido desde la proyección inicial, ya que posteriormente no se puede cambiar</t>
  </si>
  <si>
    <t>Campo código CPC, si la entidad decide capturarlo desde la proyección posteriormente no se puede cambiar el método de captura.</t>
  </si>
  <si>
    <t>Campo código BPIN, no hace parte del rubro presupuestal sin embargo lo pueden llevar en el campo consecutivo es decisión de la entidad.</t>
  </si>
  <si>
    <t>OBSERVACIONES SRIA SALUD</t>
  </si>
  <si>
    <t>EN EL POAI SE ENCUENTRAN MAL ASIGNADOS $50.000.000 DE RECURSOS PROPIOS, SE DEBEN UBICAR EN EL PRODUCTO: Servicio de auditoría y visitas inspectivas</t>
  </si>
  <si>
    <t>EN EL POAI SE ENCUENTRAN MAL ASIGNADOS $80.000.000 DE RECURSOS PROPIOS, SE DEBEN UBICAR EN LA ACCION Servicio de gestión del riesgo para abordar situaciones de salud relacionadas con condiciones ambientales</t>
  </si>
  <si>
    <t>EN EL POAI SE ENCUENTRAN MAL ASIGNADOS $150.000.000 DE RECURSOS PROPIOS, y 150 DE SGP PG OSE (Libre Inversión) SE DEBEN UBICAR EN EL PRODUCTO:  Servicio de vigilancia y control sanitario de los factores de riesgo para la salud, en los establecimientos y espacios que pueden generar riesgos para la población.</t>
  </si>
  <si>
    <t>MATRIZ PROYECCIÓN PRESUPUESTO 2025</t>
  </si>
  <si>
    <r>
      <rPr>
        <b/>
        <sz val="12"/>
        <color theme="1"/>
        <rFont val="Calibri"/>
        <family val="2"/>
        <scheme val="minor"/>
      </rPr>
      <t xml:space="preserve">Inidcaciones: </t>
    </r>
    <r>
      <rPr>
        <sz val="12"/>
        <color theme="1"/>
        <rFont val="Calibri"/>
        <family val="2"/>
        <scheme val="minor"/>
      </rPr>
      <t>Con base a la matriz estratégica del plan de desarrollo 2024 - 2027 mas progreso, mejor futuro, diligenciar la siguiente matriz según aplique (gastos de inversión y funcionamiento), registrando los valores proyectados para la vigencia 2025 con su respectiva fuente de financiación, teniendo en cuenta los lineamientos entregados en la Circular 442 del 28 de junio de 2024. (VER PROCEDIMIENTO PARA DILIGENCIAMIENTO EN HOJA 2)</t>
    </r>
  </si>
  <si>
    <r>
      <rPr>
        <b/>
        <sz val="11"/>
        <color theme="1"/>
        <rFont val="Calibri"/>
        <family val="2"/>
        <scheme val="minor"/>
      </rPr>
      <t>TIPO GASTO</t>
    </r>
    <r>
      <rPr>
        <sz val="11"/>
        <color theme="1"/>
        <rFont val="Calibri"/>
        <family val="2"/>
        <scheme val="minor"/>
      </rPr>
      <t xml:space="preserve">
(Funcionamiento - inversión)</t>
    </r>
  </si>
  <si>
    <t>CONCEPTO DE GASTO</t>
  </si>
  <si>
    <t>LÍNEA ESTRATÉGICA</t>
  </si>
  <si>
    <t>CODIGO DEL SECTOR</t>
  </si>
  <si>
    <t>ACCIONES</t>
  </si>
  <si>
    <t>ACTIVIDADES</t>
  </si>
  <si>
    <t>VALOR PROYECTADO 2025</t>
  </si>
  <si>
    <t>FUENTE FINANCIACIÓN</t>
  </si>
  <si>
    <t>VALOR HISTÓRICO 
EJECUTADO VIGENCIA ANTERIOR</t>
  </si>
  <si>
    <t>OBSERVACIÓN</t>
  </si>
  <si>
    <t>PPTO DEF 2024</t>
  </si>
  <si>
    <t>Concepto de gasto CUIPO</t>
  </si>
  <si>
    <t>ADICION SGP SALUD PUBLICA</t>
  </si>
  <si>
    <t>TOTAL PPTO 2024 MAS ADICION SGP SALUD PUBLICA</t>
  </si>
  <si>
    <t>Inversión</t>
  </si>
  <si>
    <t>LINEA ESTRATEGICA 1: CARTAGO CIUDAD DE DESARROLLO INTEGRAL, BIENESTAR, CALIDAD DE VIDA,  GARANTISTA DE DERECHOS, SEGURIDAD HUMANA Y JUSTICIA SOCIAL. “MÁS INVERSIÓN SOCIAL, MEJOR CALIDAD DE VIDA”.</t>
  </si>
  <si>
    <t>Salud y protección social</t>
  </si>
  <si>
    <t>Estas actividades son nuevas y se deben financiar con recursos propios</t>
  </si>
  <si>
    <r>
      <t xml:space="preserve">Asistencia técnica para la elaboración y gestión de procesos que hacen parte de la Planeación Integral en Salud como el PTS, el ASIS y el seguimiento al PIC. </t>
    </r>
    <r>
      <rPr>
        <sz val="8"/>
        <color rgb="FFFF0000"/>
        <rFont val="Calibri"/>
        <family val="2"/>
      </rPr>
      <t>Garantizar la salud por intermedio de la realización de auditorías para el mejoramiento de la calidad, decreto 1011  de 2006.</t>
    </r>
  </si>
  <si>
    <r>
      <t xml:space="preserve">Formular e implementar  la "Política pública de salud mental”. Realizar acciones de gestión del riesgo en temas de trastornos mentales, promoción y prevención  de la salud mental en todos los ciclos vitales. </t>
    </r>
    <r>
      <rPr>
        <sz val="8"/>
        <color rgb="FFFF0000"/>
        <rFont val="Calibri"/>
        <family val="2"/>
      </rPr>
      <t>Talleres de inteligencia emocional para mejorar la calidad de salud mental en la comunidad.</t>
    </r>
  </si>
  <si>
    <r>
      <t xml:space="preserve">Fortalecer los mecanismos de participación social en salud.                                                                                                                                                                                                      Desarrollar acciones de cultura ciudadana frente al uso racional de los servicios de salud. Implementar una estrategia de participación social en salud en el marco de la gestión de la salud pública. </t>
    </r>
    <r>
      <rPr>
        <sz val="8"/>
        <color rgb="FFFF0000"/>
        <rFont val="Calibri"/>
        <family val="2"/>
      </rPr>
      <t>Institucionalizar el programa Defensor del Paciente en el municipio de Cartago, Valle del Cauca.</t>
    </r>
  </si>
  <si>
    <t>TOTAL PROYECTADO EN PPTO</t>
  </si>
  <si>
    <t>SALDO POR EJECUTAR</t>
  </si>
  <si>
    <t>FALTA POR ADICIONAR AL PPTO</t>
  </si>
  <si>
    <t>RBA SGP SALUD PUBLICA</t>
  </si>
  <si>
    <t>GRAN TOTAL SGP MAS RBA SGP</t>
  </si>
  <si>
    <t>NOMBRE</t>
  </si>
  <si>
    <t>PROYECCION 2024</t>
  </si>
  <si>
    <t>RECURSOS RECAUDADOS DE ACUERDO A EJECUCION PRESUPUESTAL</t>
  </si>
  <si>
    <t>SGP-Salud-Régimen subsidiado</t>
  </si>
  <si>
    <t>FUENTES</t>
  </si>
  <si>
    <t xml:space="preserve">SGP SALUD PUBLICA </t>
  </si>
  <si>
    <t>29.73%</t>
  </si>
  <si>
    <t>SGP-Salud-Salud pública</t>
  </si>
  <si>
    <t>Aportes Nación - IVC 0,4%</t>
  </si>
  <si>
    <t>Recursos ADRES - Cofinanciación UPC régimen subsidiado</t>
  </si>
  <si>
    <t>Aportes de la Nación para el aseguramiento en salud - Coljuegos SSF</t>
  </si>
  <si>
    <t>Aportes de la Nación para el aseguramiento en salud - Coljuegos</t>
  </si>
  <si>
    <t>Recursos departamentales para Aseguramiento del Régimen Subsidiado - Rentas Cedidas</t>
  </si>
  <si>
    <t>lo que quedo aprobado</t>
  </si>
  <si>
    <t>no va</t>
  </si>
  <si>
    <t xml:space="preserve">CRAE </t>
  </si>
  <si>
    <t>GESTION - Epidemiólogo</t>
  </si>
  <si>
    <t xml:space="preserve">COLJUEGOS CSF        </t>
  </si>
  <si>
    <t>ppto inicial aprobado 2025</t>
  </si>
  <si>
    <t>NUEVO PLAN DE ACCION 2025 (SISPRO)</t>
  </si>
  <si>
    <t>OJO ESTOS SON LOS RUBROS QUE NO VAN O SE MODIFICAN PARA EL 2025</t>
  </si>
  <si>
    <t>SGP SALUD PUBLICA VIG 2025</t>
  </si>
  <si>
    <t>CLASIF</t>
  </si>
  <si>
    <t>Realizar seguimiento al Plan de Intervenciones Colectivas del año 2025</t>
  </si>
  <si>
    <t>Realizar el ASIS Participativo para la vigencia 2025</t>
  </si>
  <si>
    <t>ASERORIA JURIDICA, APOYO JURIDICO SALUD PUBLICA (PROCESOS SANCIONATORIOS)</t>
  </si>
  <si>
    <t>GASTOS INICIAL 2025</t>
  </si>
  <si>
    <t>SALUD Y PROTECCIÓN SOCIAL</t>
  </si>
  <si>
    <t>inspeccion, vigilancia y control</t>
  </si>
  <si>
    <t>Servicio de auditoria y visitas inspectivas</t>
  </si>
  <si>
    <t>2.3.2.02.02.009.1903016.19.02.85.21.01.071</t>
  </si>
  <si>
    <t>Servicio de informacion de vigilancia epidemiologica1903031</t>
  </si>
  <si>
    <t>2.3.2.02.02.008.1903031.19.02.91.21.01.057</t>
  </si>
  <si>
    <t>Servicio deasistencia tecnica</t>
  </si>
  <si>
    <t>2.3.2.02.02.008.1903034.19.02.84.21.02.057</t>
  </si>
  <si>
    <t>2.3.2.02.02.008.1903042.19.02.92.21.03.001</t>
  </si>
  <si>
    <t>2.3.2.02.02.008.1903042.19.02.92.21.04.032</t>
  </si>
  <si>
    <t xml:space="preserve">SGP PG OTROS SECTORES </t>
  </si>
  <si>
    <t>2.3.2.02.02.008.1903042.19.02.92.21.05.057</t>
  </si>
  <si>
    <t>Servicio de promocion, prevencion, vigilancia y control de vectores y zoonosis1903057</t>
  </si>
  <si>
    <t>2.3.2.02.02.009.1903057.19.02.100.21.02.001</t>
  </si>
  <si>
    <t>2.3.2.02.02.009.1903057.19.02.100.21.03.057</t>
  </si>
  <si>
    <t>Salud publica</t>
  </si>
  <si>
    <t>Servicio de gestion del riesgo en temas de consumo de sustancias psicoactivas</t>
  </si>
  <si>
    <t>2.3.2.02.02.008.1905020.19.02.100.21.06.057</t>
  </si>
  <si>
    <t>Servicio de gestion del riesgo en temas de salud sexual y reproductiva</t>
  </si>
  <si>
    <t>2.3.2.02.02.009.1905021.19.02.100.21.04.057</t>
  </si>
  <si>
    <t>Servicio de gestion del riesgo en temas de trastornos mentales</t>
  </si>
  <si>
    <t>2.3.2.02.02.009.1905022.19.02.100.21.05.057</t>
  </si>
  <si>
    <t>Servicio de gestion del riesgo para abordar condiciones cronicas prevalentes1905023</t>
  </si>
  <si>
    <t>2.3.2.02.02.009.1905023.19.02.100.21.06.057</t>
  </si>
  <si>
    <t>Servicio de gestion del riesgo para abordar situaciones de salud relacionadas con condiciones ambientales1905024</t>
  </si>
  <si>
    <t>2.3.2.02.02.009.1905024.19.02.100.21.07.003</t>
  </si>
  <si>
    <t xml:space="preserve">RECURSOS PROPIOS FORSOZA INVERSION </t>
  </si>
  <si>
    <t>2.3.2.02.02.009.1905024.19.02.100.21.08.057</t>
  </si>
  <si>
    <t>Servicio de gestion del riesgo para abordar situaciones prevalentes de origen laboral1905025</t>
  </si>
  <si>
    <t>2.3.2.02.02.009.1905025.19.02.100.21.09.057</t>
  </si>
  <si>
    <t>Servicio de gestion del riesgo para enfermedades emergentes, reemergentes y desatendidas1905026</t>
  </si>
  <si>
    <t>2.3.2.02.02.009.1905026.19.02.100.21.10.057</t>
  </si>
  <si>
    <t>2.3.2.02.02.009.1905026.19.02.100.21.11.071</t>
  </si>
  <si>
    <t>Servicio de gestion del riesgo para enfermedades inmunoprevenibles1905027</t>
  </si>
  <si>
    <t>2.3.2.02.02.009.1905027.19.02.100.21.12.057</t>
  </si>
  <si>
    <t>Servicio de gestion del riesgo para temas de consumo, aprovechamiento biologico, calidad e inocuidad de los alimentos</t>
  </si>
  <si>
    <t>2.3.2.02.02.009.1905028.19.02.100.21.13.057</t>
  </si>
  <si>
    <t>Servicio de promocion de la salud y prevencion de riesgos asociados a condiciones no transmisibles</t>
  </si>
  <si>
    <t>2.3.2.02.02.009.1905031.19.02.100.21.14.057</t>
  </si>
  <si>
    <t>Servicio de atencion en centros reguladores de urgencias, emergencias y desastres</t>
  </si>
  <si>
    <t>2.3.2.02.02.009.1905042.19.02.100.21.15.001</t>
  </si>
  <si>
    <t>2.3.2.02.02.009.1905042.19.02.100.21.16.071</t>
  </si>
  <si>
    <t>Servicio de gestion del riesgo para abordar situaciones situaciones endemo-epidemicas</t>
  </si>
  <si>
    <t>2.3.2.02.02.009.1905043.19.02.100.21.17.057</t>
  </si>
  <si>
    <t>Servicio de promocion de la participacion social en salud</t>
  </si>
  <si>
    <t>2.3.2.02.02.009.1905049.19.02.102.21.18.071</t>
  </si>
  <si>
    <t>Servicio de asistencia tecnica1905050</t>
  </si>
  <si>
    <t>2.3.2.02.02.008.1905050.19.02.125.21.07.057</t>
  </si>
  <si>
    <t>2.3.2.02.02.008.1905050.19.02.85.21.08.071</t>
  </si>
  <si>
    <t>Servicio de promocion de la salud</t>
  </si>
  <si>
    <t>2.3.2.02.02.009.1905054.19.02.100.21.19.057</t>
  </si>
  <si>
    <t>Servicio de atencion en salud a la poblacion1906004</t>
  </si>
  <si>
    <t>2.3.2.02.02.009.1906004.19.01.17.21.20.001</t>
  </si>
  <si>
    <t>2.3.2.02.02.009.1906004.19.01.17.21.21.065</t>
  </si>
  <si>
    <t>FOSYGA SSF</t>
  </si>
  <si>
    <t>2.3.2.02.02.009.1906004.19.01.17.21.22.066</t>
  </si>
  <si>
    <t>RENTAS CEDIDAS SSF</t>
  </si>
  <si>
    <t>2.3.2.02.02.009.1906004.19.01.17.21.23.069</t>
  </si>
  <si>
    <t xml:space="preserve">SGP REGIMEN SUBSIDIADO </t>
  </si>
  <si>
    <t>2.3.2.02.02.009.1906004.19.01.17.21.24.070</t>
  </si>
  <si>
    <t xml:space="preserve">COLJUEGOS SSF </t>
  </si>
  <si>
    <t>2.3.2.02.02.009.1906004.19.01.19.21.25.067</t>
  </si>
  <si>
    <t>RECRUSOS IVC SUPERSAUD 0,4% SSF</t>
  </si>
  <si>
    <t>2.3.2.02.02.009.1906004.19.05.57.21.26.071</t>
  </si>
  <si>
    <t>Servicios de informacion actualizados1906042</t>
  </si>
  <si>
    <t>2.3.2.02.02.009.1906042.19.02.120.21.27.071</t>
  </si>
  <si>
    <t>2DA  CATEGORIA</t>
  </si>
  <si>
    <t>ASEGURAMIENTO- IVC SUPERSALUD</t>
  </si>
  <si>
    <t>ASEGURAMIENTO- Campañas de afiliacion</t>
  </si>
  <si>
    <t>PARTICIPACION SOCIAL</t>
  </si>
  <si>
    <t>CRAE 12.922.604 Y QUEDA PENDIENTE ASIGNAR A POLVORA RBA DE COLJUEGOS PORQUE HACEN FALTA</t>
  </si>
  <si>
    <t>CRAE 12922604</t>
  </si>
  <si>
    <t xml:space="preserve">Ejecutar un proyecto de salud ambiental según las competencias sanitarias del municipio. </t>
  </si>
  <si>
    <t>Realizar una campaña de prevención del uso de la pólvora</t>
  </si>
  <si>
    <t>Realizar un proyecto de capacitación a actores del SGSSS</t>
  </si>
  <si>
    <t>Ejecutar el Plan de Acción de la Política de Participación Social en Salud.</t>
  </si>
  <si>
    <t>Sostener durante todo el año el mantenimiento y soporte del software SISAP, para la gestión  de la información en salud en la Secretaría de Salud del Municipio de Cartago.</t>
  </si>
  <si>
    <t>ASIGNAR A POLVORA RBA DE COLJUEGOS PORQUE HACEN FALTA</t>
  </si>
  <si>
    <t>FALTA POR ASIGNAR POLVORA CON RBA</t>
  </si>
  <si>
    <t>CENTO BIENESTAR ANIMAL</t>
  </si>
  <si>
    <t>TRASLADO PIC</t>
  </si>
  <si>
    <t>TRASLADO GESTION</t>
  </si>
  <si>
    <t>SIGUEN IGUAL</t>
  </si>
  <si>
    <t>contrato</t>
  </si>
  <si>
    <t>Aseguramiento y prestacion integral de servicios de salud</t>
  </si>
  <si>
    <t xml:space="preserve">                                   </t>
  </si>
  <si>
    <t>ADICION</t>
  </si>
  <si>
    <t>TOTAL ADICION</t>
  </si>
  <si>
    <t>TOTAL SGP SALUD PUBLICA 2025</t>
  </si>
  <si>
    <t>Fuente de financiacion (PARA SISPRO)</t>
  </si>
  <si>
    <t>Fuente presupuesto</t>
  </si>
  <si>
    <t>SGP-SALUD-SALUD PUBLICA  (1.2.4.2.02)</t>
  </si>
  <si>
    <t>DERECHOS POR LA EXPLOTACION JUEGOS DE SUERTE Y AZAR (1.2.3.2.28)</t>
  </si>
  <si>
    <t>INGRESOS CORRIENTES DE LIBRE DESTINACION (1.2.1.0.00)</t>
  </si>
  <si>
    <t>INGRESOS CORRIENTES DE DESTINACION ESPECIFICA POR ACTO ADMINISTRATIVO (1.2.2.0.00)</t>
  </si>
  <si>
    <t>SGP-SALUD-REGIMEN SUBSIDIADO (1.2.4.2.01)</t>
  </si>
  <si>
    <t>OTRAS TRANSFERENCIAS CORRIENTES DE OTRAS ENTIDADES CON DESTINACION ESPECIFICA LEGAL DEL GOBIERNO GENERAL (1.2.3.3.04)</t>
  </si>
  <si>
    <t>SGP-PROPOSITO GENERAL-PROPOSITO GENERAL LIBRE INVERSION (1.2.4.3.03)</t>
  </si>
  <si>
    <r>
      <t xml:space="preserve">GESTION - Ingeniero alimentos, tecg alimentos, inge ambiental, tecg salud, 2 tecn admon, medico </t>
    </r>
    <r>
      <rPr>
        <sz val="11"/>
        <color rgb="FFFF0000"/>
        <rFont val="Arial"/>
        <family val="2"/>
      </rPr>
      <t>(PENDIENTE TRASLADO 11.200.000)</t>
    </r>
  </si>
  <si>
    <r>
      <t xml:space="preserve">GESTION - capacitaciones  </t>
    </r>
    <r>
      <rPr>
        <sz val="11"/>
        <color rgb="FFFF0000"/>
        <rFont val="Arial"/>
        <family val="2"/>
      </rPr>
      <t>(PENDIENTE TRASLADO 11.200.000)</t>
    </r>
  </si>
  <si>
    <t>Total de recursos programados ( en pesos) (PRESUPUESTO DEFINITIVO CON TRASLADOS A 28 DE FEB DE 2025)</t>
  </si>
  <si>
    <t>SPC - E1 GOBERNABILIDAD Y GOBERNANZA - L1 DESARROLLO INSTITUCIONAL Y SECTORIAL - VIGILANCIA EN SALUD PÚBLICA Y FORTALECIMIENTO DE LOS LABORATORIOS EN SALUD PÚBLICA</t>
  </si>
  <si>
    <r>
      <t xml:space="preserve">CENTRO BTAR ANIMAL </t>
    </r>
    <r>
      <rPr>
        <sz val="11"/>
        <color rgb="FFFF0000"/>
        <rFont val="Arial"/>
        <family val="2"/>
      </rPr>
      <t>(PENDIENTE TRASLADO X CAMBIO DE PDTO)</t>
    </r>
  </si>
  <si>
    <r>
      <t>AUDITORIAS EPS</t>
    </r>
    <r>
      <rPr>
        <sz val="11"/>
        <color rgb="FFFF0000"/>
        <rFont val="Arial"/>
        <family val="2"/>
      </rPr>
      <t xml:space="preserve"> (PENDIENTE TRASLADO X CAMBIO DE PDTO)</t>
    </r>
  </si>
  <si>
    <t>0.  Id Actividad</t>
  </si>
  <si>
    <r>
      <t xml:space="preserve">CLASIFICACION RECURSOS SGP SALUD PUBLICA </t>
    </r>
    <r>
      <rPr>
        <b/>
        <sz val="12"/>
        <color rgb="FFFF0000"/>
        <rFont val="Arial"/>
        <family val="2"/>
      </rPr>
      <t>(GESTION)</t>
    </r>
  </si>
  <si>
    <r>
      <t xml:space="preserve">CLASIFICACION RECURSOS SGP SALUD PUBLICA </t>
    </r>
    <r>
      <rPr>
        <b/>
        <sz val="12"/>
        <color rgb="FFFF0000"/>
        <rFont val="Arial"/>
        <family val="2"/>
      </rPr>
      <t>(PIC)</t>
    </r>
  </si>
  <si>
    <r>
      <t xml:space="preserve">Asistencia técnica para la elaboración y gestión de procesos que hacen parte de la Planeación Integral en Salud como el PTS, el ASIS y el seguimiento al PIC. </t>
    </r>
    <r>
      <rPr>
        <sz val="10"/>
        <color rgb="FFFF0000"/>
        <rFont val="Arial"/>
        <family val="2"/>
      </rPr>
      <t>Garantizar la salud por intermedio de la realización de auditorías para el mejoramiento de la calidad, decreto 1011  de 2006.</t>
    </r>
  </si>
  <si>
    <r>
      <t xml:space="preserve">Formular e implementar  la "Política pública de salud mental”. Realizar acciones de gestión del riesgo en temas de trastornos mentales, promoción y prevención  de la salud mental en todos los ciclos vitales. </t>
    </r>
    <r>
      <rPr>
        <sz val="10"/>
        <color rgb="FFFF0000"/>
        <rFont val="Arial"/>
        <family val="2"/>
      </rPr>
      <t>Talleres de inteligencia emocional para mejorar la calidad de salud mental en la comunidad.</t>
    </r>
  </si>
  <si>
    <t>ACCIONES (Extraido del Plan de Desarrollo y del POAI)</t>
  </si>
  <si>
    <r>
      <t xml:space="preserve">Asistencia técnica para la elaboración y gestión de procesos que hacen parte de la Planeación Integral en Salud como el PTS, el ASIS y el seguimiento al PIC. </t>
    </r>
    <r>
      <rPr>
        <sz val="11"/>
        <color rgb="FFFF0000"/>
        <rFont val="Arial"/>
        <family val="2"/>
      </rPr>
      <t>Garantizar la salud por intermedio de la realización de auditorías para el mejoramiento de la calidad, decreto 1011  de 2006.</t>
    </r>
  </si>
  <si>
    <r>
      <t xml:space="preserve">Formular e implementar  la "Política pública de salud mental”. Realizar acciones de gestión del riesgo en temas de trastornos mentales, promoción y prevención  de la salud mental en todos los ciclos vitales. </t>
    </r>
    <r>
      <rPr>
        <sz val="11"/>
        <color rgb="FFFF0000"/>
        <rFont val="Arial"/>
        <family val="2"/>
      </rPr>
      <t>Talleres de inteligencia emocional para mejorar la calidad de salud mental en la comunidad.</t>
    </r>
  </si>
  <si>
    <r>
      <t xml:space="preserve">Fortalecer los mecanismos de participación social en salud.                                                                                                                                                                                                      Desarrollar acciones de cultura ciudadana frente al uso racional de los servicios de salud. Implementar una estrategia de participación social en salud en el marco de la gestión de la salud pública. </t>
    </r>
    <r>
      <rPr>
        <sz val="11"/>
        <color rgb="FFFF0000"/>
        <rFont val="Arial"/>
        <family val="2"/>
      </rPr>
      <t>Institucionalizar el programa Defensor del Paciente en el municipio de Cartago, Valle del Cauca.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</si>
</sst>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 #,##0.00_-;\-&quot;$&quot;\ * #,##0.00_-;_-&quot;$&quot;\ * &quot;-&quot;??_-;_-@_-"/>
    <numFmt numFmtId="164" formatCode="_(&quot;$&quot;\ * #,##0.00_);_(&quot;$&quot;\ * \(#,##0.00\);_(&quot;$&quot;\ * &quot;-&quot;??_);_(@_)"/>
    <numFmt numFmtId="165" formatCode="_-&quot;$&quot;* #,##0.00_-;\-&quot;$&quot;* #,##0.00_-;_-&quot;$&quot;* &quot;-&quot;??_-;_-@_-"/>
    <numFmt numFmtId="166" formatCode="_-* #,##0.00\ _€_-;\-* #,##0.00\ _€_-;_-* &quot;-&quot;??\ _€_-;_-@_-"/>
    <numFmt numFmtId="167" formatCode="&quot;$&quot;\ #,##0.00"/>
    <numFmt numFmtId="168" formatCode="#,##0.0000"/>
  </numFmts>
  <fonts count="112" x14ac:knownFonts="1">
    <font>
      <sz val="11"/>
      <color theme="1"/>
      <name val="Calibri"/>
      <family val="2"/>
      <scheme val="minor"/>
    </font>
    <font>
      <b/>
      <sz val="11"/>
      <color theme="0"/>
      <name val="Calibri"/>
      <family val="2"/>
      <scheme val="minor"/>
    </font>
    <font>
      <sz val="10"/>
      <name val="Arial"/>
      <family val="2"/>
    </font>
    <font>
      <sz val="11"/>
      <color theme="1"/>
      <name val="Calibri"/>
      <family val="2"/>
      <scheme val="minor"/>
    </font>
    <font>
      <sz val="8"/>
      <name val="Calibri"/>
      <family val="2"/>
      <scheme val="minor"/>
    </font>
    <font>
      <b/>
      <sz val="9"/>
      <color indexed="81"/>
      <name val="Tahoma"/>
      <family val="2"/>
    </font>
    <font>
      <sz val="9"/>
      <color indexed="81"/>
      <name val="Tahoma"/>
      <family val="2"/>
    </font>
    <font>
      <b/>
      <sz val="20"/>
      <name val="Arial"/>
      <family val="2"/>
    </font>
    <font>
      <b/>
      <sz val="16"/>
      <name val="Arial"/>
      <family val="2"/>
    </font>
    <font>
      <sz val="18"/>
      <name val="Calibri"/>
      <family val="2"/>
      <scheme val="minor"/>
    </font>
    <font>
      <sz val="12"/>
      <name val="Arial"/>
      <family val="2"/>
    </font>
    <font>
      <sz val="12"/>
      <color rgb="FF000000"/>
      <name val="Arial"/>
      <family val="2"/>
    </font>
    <font>
      <sz val="24"/>
      <name val="Calibri"/>
      <family val="2"/>
      <scheme val="minor"/>
    </font>
    <font>
      <sz val="12"/>
      <color theme="1"/>
      <name val="Arial"/>
      <family val="2"/>
    </font>
    <font>
      <sz val="16"/>
      <color theme="1"/>
      <name val="Calibri"/>
      <family val="2"/>
      <scheme val="minor"/>
    </font>
    <font>
      <b/>
      <sz val="11"/>
      <color theme="1"/>
      <name val="Calibri"/>
      <family val="2"/>
      <scheme val="minor"/>
    </font>
    <font>
      <sz val="9"/>
      <color rgb="FF000000"/>
      <name val="Verdana"/>
      <family val="2"/>
    </font>
    <font>
      <sz val="9"/>
      <color rgb="FF000000"/>
      <name val="Calibri"/>
      <family val="2"/>
      <scheme val="minor"/>
    </font>
    <font>
      <sz val="9"/>
      <color rgb="FFFF0000"/>
      <name val="Arial"/>
      <family val="2"/>
    </font>
    <font>
      <sz val="9"/>
      <color theme="1"/>
      <name val="Calibri"/>
      <family val="2"/>
      <scheme val="minor"/>
    </font>
    <font>
      <b/>
      <sz val="12"/>
      <name val="Arial"/>
      <family val="2"/>
    </font>
    <font>
      <sz val="12"/>
      <color theme="1"/>
      <name val="Calibri"/>
      <family val="2"/>
      <scheme val="minor"/>
    </font>
    <font>
      <b/>
      <sz val="12"/>
      <color theme="0"/>
      <name val="Arial"/>
      <family val="2"/>
    </font>
    <font>
      <sz val="10"/>
      <color rgb="FF000000"/>
      <name val="Calibri"/>
      <family val="2"/>
    </font>
    <font>
      <sz val="10"/>
      <color rgb="FFFF0000"/>
      <name val="Calibri"/>
      <family val="2"/>
    </font>
    <font>
      <b/>
      <sz val="12"/>
      <color rgb="FFFF0000"/>
      <name val="Arial"/>
      <family val="2"/>
    </font>
    <font>
      <b/>
      <sz val="12"/>
      <color theme="1"/>
      <name val="Calibri"/>
      <family val="2"/>
      <scheme val="minor"/>
    </font>
    <font>
      <b/>
      <sz val="11"/>
      <color rgb="FFFF0000"/>
      <name val="Calibri"/>
      <family val="2"/>
      <scheme val="minor"/>
    </font>
    <font>
      <sz val="10"/>
      <color theme="1"/>
      <name val="Arial"/>
      <family val="2"/>
    </font>
    <font>
      <sz val="12"/>
      <color rgb="FFFF0000"/>
      <name val="Arial"/>
      <family val="2"/>
    </font>
    <font>
      <sz val="12"/>
      <color rgb="FFED0000"/>
      <name val="Arial"/>
      <family val="2"/>
    </font>
    <font>
      <b/>
      <sz val="10"/>
      <color theme="1"/>
      <name val="Calibri"/>
      <family val="2"/>
      <scheme val="minor"/>
    </font>
    <font>
      <b/>
      <sz val="12"/>
      <name val="Calibri"/>
      <family val="2"/>
      <scheme val="minor"/>
    </font>
    <font>
      <sz val="10"/>
      <color indexed="8"/>
      <name val="Arial"/>
      <family val="2"/>
    </font>
    <font>
      <sz val="11"/>
      <color rgb="FFFF0000"/>
      <name val="Calibri"/>
      <family val="2"/>
      <scheme val="minor"/>
    </font>
    <font>
      <sz val="11"/>
      <color theme="1"/>
      <name val="Arial"/>
      <family val="2"/>
    </font>
    <font>
      <sz val="11"/>
      <color rgb="FF000000"/>
      <name val="Calibri"/>
      <family val="2"/>
    </font>
    <font>
      <sz val="11"/>
      <color rgb="FFFF0000"/>
      <name val="Arial"/>
      <family val="2"/>
    </font>
    <font>
      <b/>
      <sz val="10"/>
      <color theme="1"/>
      <name val="Verdana"/>
      <family val="2"/>
    </font>
    <font>
      <sz val="10"/>
      <color theme="1"/>
      <name val="Verdana"/>
      <family val="2"/>
    </font>
    <font>
      <b/>
      <sz val="18"/>
      <name val="Calibri"/>
      <family val="2"/>
      <scheme val="minor"/>
    </font>
    <font>
      <sz val="16"/>
      <color rgb="FFFF0000"/>
      <name val="Calibri"/>
      <family val="2"/>
      <scheme val="minor"/>
    </font>
    <font>
      <sz val="12"/>
      <color rgb="FFFF0000"/>
      <name val="Calibri"/>
      <family val="2"/>
      <scheme val="minor"/>
    </font>
    <font>
      <sz val="18"/>
      <color rgb="FFFF0000"/>
      <name val="Calibri"/>
      <family val="2"/>
      <scheme val="minor"/>
    </font>
    <font>
      <b/>
      <sz val="14"/>
      <name val="Arial"/>
      <family val="2"/>
    </font>
    <font>
      <b/>
      <sz val="16"/>
      <color rgb="FFFF0000"/>
      <name val="Arial"/>
      <family val="2"/>
    </font>
    <font>
      <b/>
      <sz val="12"/>
      <color rgb="FFFF0000"/>
      <name val="Calibri"/>
      <family val="2"/>
      <scheme val="minor"/>
    </font>
    <font>
      <b/>
      <sz val="8"/>
      <color theme="1"/>
      <name val="Calibri"/>
      <family val="2"/>
      <scheme val="minor"/>
    </font>
    <font>
      <sz val="8"/>
      <color theme="1"/>
      <name val="Calibri"/>
      <family val="2"/>
      <scheme val="minor"/>
    </font>
    <font>
      <sz val="11"/>
      <color rgb="FF000000"/>
      <name val="Calibri"/>
      <family val="2"/>
      <scheme val="minor"/>
    </font>
    <font>
      <sz val="11"/>
      <name val="Calibri"/>
      <family val="2"/>
      <scheme val="minor"/>
    </font>
    <font>
      <b/>
      <sz val="10"/>
      <color theme="0"/>
      <name val="Arial"/>
      <family val="2"/>
    </font>
    <font>
      <b/>
      <sz val="11"/>
      <color theme="0"/>
      <name val="Arial"/>
      <family val="2"/>
    </font>
    <font>
      <sz val="10"/>
      <color theme="1"/>
      <name val="Calibri"/>
      <family val="2"/>
      <scheme val="minor"/>
    </font>
    <font>
      <b/>
      <sz val="11"/>
      <name val="Arial"/>
      <family val="2"/>
    </font>
    <font>
      <b/>
      <sz val="16"/>
      <color theme="1"/>
      <name val="Calibri"/>
      <family val="2"/>
      <scheme val="minor"/>
    </font>
    <font>
      <b/>
      <sz val="14"/>
      <color theme="1"/>
      <name val="Arial"/>
      <family val="2"/>
    </font>
    <font>
      <sz val="14"/>
      <color theme="1"/>
      <name val="Arial"/>
      <family val="2"/>
    </font>
    <font>
      <b/>
      <sz val="22"/>
      <color theme="1"/>
      <name val="Calibri"/>
      <family val="2"/>
      <scheme val="minor"/>
    </font>
    <font>
      <sz val="12"/>
      <color indexed="8"/>
      <name val="Calibri"/>
      <family val="2"/>
      <scheme val="minor"/>
    </font>
    <font>
      <sz val="10"/>
      <color rgb="FF000000"/>
      <name val="Verdana"/>
      <family val="2"/>
    </font>
    <font>
      <sz val="14"/>
      <color theme="1"/>
      <name val="Calibri"/>
      <family val="2"/>
      <scheme val="minor"/>
    </font>
    <font>
      <sz val="12"/>
      <name val="Calibri"/>
      <family val="2"/>
      <scheme val="minor"/>
    </font>
    <font>
      <sz val="14"/>
      <color rgb="FFFF0000"/>
      <name val="Arial"/>
      <family val="2"/>
    </font>
    <font>
      <sz val="14"/>
      <name val="Calibri"/>
      <family val="2"/>
      <scheme val="minor"/>
    </font>
    <font>
      <b/>
      <sz val="14"/>
      <name val="Calibri"/>
      <family val="2"/>
      <scheme val="minor"/>
    </font>
    <font>
      <sz val="11"/>
      <name val="Arial"/>
      <family val="2"/>
    </font>
    <font>
      <sz val="11"/>
      <color theme="1"/>
      <name val="Calibri"/>
      <family val="2"/>
    </font>
    <font>
      <b/>
      <sz val="10"/>
      <color rgb="FFFF0000"/>
      <name val="Verdana"/>
      <family val="2"/>
    </font>
    <font>
      <sz val="10"/>
      <color rgb="FFFF0000"/>
      <name val="Verdana"/>
      <family val="2"/>
    </font>
    <font>
      <sz val="10"/>
      <name val="Calibri"/>
      <family val="2"/>
      <scheme val="minor"/>
    </font>
    <font>
      <sz val="10"/>
      <name val="Verdana"/>
      <family val="2"/>
    </font>
    <font>
      <b/>
      <sz val="12"/>
      <color rgb="FFFF0000"/>
      <name val="Verdana"/>
      <family val="2"/>
    </font>
    <font>
      <sz val="12"/>
      <color rgb="FFFF0000"/>
      <name val="Verdana"/>
      <family val="2"/>
    </font>
    <font>
      <b/>
      <sz val="15"/>
      <color theme="1"/>
      <name val="Calibri"/>
      <family val="2"/>
      <scheme val="minor"/>
    </font>
    <font>
      <b/>
      <sz val="9"/>
      <color rgb="FFFF0000"/>
      <name val="Arial"/>
      <family val="2"/>
    </font>
    <font>
      <sz val="8"/>
      <color rgb="FF000000"/>
      <name val="Calibri"/>
      <family val="2"/>
    </font>
    <font>
      <sz val="10"/>
      <color theme="1"/>
      <name val="Calibri"/>
      <family val="2"/>
    </font>
    <font>
      <b/>
      <sz val="11"/>
      <color theme="1"/>
      <name val="Calibri"/>
      <family val="2"/>
    </font>
    <font>
      <sz val="8"/>
      <color theme="1"/>
      <name val="Calibri"/>
      <family val="2"/>
    </font>
    <font>
      <sz val="8"/>
      <name val="Calibri"/>
      <family val="2"/>
    </font>
    <font>
      <sz val="9"/>
      <color theme="1"/>
      <name val="Calibri"/>
      <family val="2"/>
    </font>
    <font>
      <sz val="12"/>
      <color theme="1"/>
      <name val="Calibri"/>
      <family val="2"/>
    </font>
    <font>
      <sz val="9"/>
      <color rgb="FFED0000"/>
      <name val="Arial"/>
      <family val="2"/>
    </font>
    <font>
      <sz val="8"/>
      <color rgb="FFFF0000"/>
      <name val="Calibri"/>
      <family val="2"/>
    </font>
    <font>
      <b/>
      <sz val="8"/>
      <color theme="1"/>
      <name val="Calibri"/>
      <family val="2"/>
    </font>
    <font>
      <b/>
      <sz val="9"/>
      <color rgb="FF000000"/>
      <name val="Calibri"/>
      <family val="2"/>
      <scheme val="minor"/>
    </font>
    <font>
      <b/>
      <sz val="12"/>
      <color rgb="FF000000"/>
      <name val="Arial"/>
      <family val="2"/>
    </font>
    <font>
      <b/>
      <sz val="9"/>
      <color rgb="FF000000"/>
      <name val="Arial"/>
      <family val="2"/>
    </font>
    <font>
      <b/>
      <sz val="8"/>
      <color rgb="FF000000"/>
      <name val="Arial"/>
      <family val="2"/>
    </font>
    <font>
      <sz val="8"/>
      <color rgb="FF000000"/>
      <name val="Calibri"/>
      <family val="2"/>
      <scheme val="minor"/>
    </font>
    <font>
      <sz val="12"/>
      <color rgb="FF000000"/>
      <name val="Calibri"/>
      <family val="2"/>
      <scheme val="minor"/>
    </font>
    <font>
      <sz val="11"/>
      <color rgb="FF000000"/>
      <name val="Arial"/>
      <family val="2"/>
    </font>
    <font>
      <sz val="11"/>
      <color indexed="8"/>
      <name val="Arial"/>
      <family val="2"/>
    </font>
    <font>
      <sz val="8"/>
      <color theme="1"/>
      <name val="Arial"/>
      <family val="2"/>
    </font>
    <font>
      <b/>
      <sz val="9"/>
      <color theme="1"/>
      <name val="Calibri"/>
      <family val="2"/>
      <scheme val="minor"/>
    </font>
    <font>
      <sz val="8"/>
      <color rgb="FFFF0000"/>
      <name val="Arial"/>
      <family val="2"/>
    </font>
    <font>
      <b/>
      <sz val="8"/>
      <color theme="1"/>
      <name val="Arial"/>
      <family val="2"/>
    </font>
    <font>
      <b/>
      <sz val="10"/>
      <color theme="1"/>
      <name val="Arial"/>
      <family val="2"/>
    </font>
    <font>
      <b/>
      <sz val="18"/>
      <name val="Arial"/>
      <family val="2"/>
    </font>
    <font>
      <sz val="18"/>
      <name val="Arial"/>
      <family val="2"/>
    </font>
    <font>
      <sz val="10"/>
      <color rgb="FF000000"/>
      <name val="Arial"/>
      <family val="2"/>
    </font>
    <font>
      <sz val="24"/>
      <name val="Arial"/>
      <family val="2"/>
    </font>
    <font>
      <sz val="9"/>
      <color theme="1"/>
      <name val="Arial"/>
      <family val="2"/>
    </font>
    <font>
      <sz val="8"/>
      <color rgb="FF000000"/>
      <name val="Arial"/>
      <family val="2"/>
    </font>
    <font>
      <sz val="10"/>
      <color rgb="FFFF0000"/>
      <name val="Arial"/>
      <family val="2"/>
    </font>
    <font>
      <sz val="16"/>
      <color theme="1"/>
      <name val="Arial"/>
      <family val="2"/>
    </font>
    <font>
      <b/>
      <sz val="16"/>
      <color theme="1"/>
      <name val="Arial"/>
      <family val="2"/>
    </font>
    <font>
      <b/>
      <sz val="12"/>
      <color theme="1"/>
      <name val="Arial"/>
      <family val="2"/>
    </font>
    <font>
      <b/>
      <sz val="11"/>
      <color theme="1"/>
      <name val="Arial"/>
      <family val="2"/>
    </font>
    <font>
      <b/>
      <sz val="22"/>
      <color theme="1"/>
      <name val="Arial"/>
      <family val="2"/>
    </font>
    <font>
      <sz val="8"/>
      <name val="Arial"/>
      <family val="2"/>
    </font>
  </fonts>
  <fills count="31">
    <fill>
      <patternFill patternType="none"/>
    </fill>
    <fill>
      <patternFill patternType="gray125"/>
    </fill>
    <fill>
      <patternFill patternType="solid">
        <fgColor rgb="FF522B57"/>
        <bgColor indexed="64"/>
      </patternFill>
    </fill>
    <fill>
      <patternFill patternType="solid">
        <fgColor theme="4" tint="-0.249977111117893"/>
        <bgColor indexed="64"/>
      </patternFill>
    </fill>
    <fill>
      <patternFill patternType="solid">
        <fgColor theme="0"/>
        <bgColor indexed="64"/>
      </patternFill>
    </fill>
    <fill>
      <patternFill patternType="solid">
        <fgColor rgb="FF00B0F0"/>
        <bgColor indexed="64"/>
      </patternFill>
    </fill>
    <fill>
      <patternFill patternType="solid">
        <fgColor rgb="FFFF0000"/>
        <bgColor indexed="64"/>
      </patternFill>
    </fill>
    <fill>
      <patternFill patternType="solid">
        <fgColor rgb="FFFFFF00"/>
        <bgColor indexed="64"/>
      </patternFill>
    </fill>
    <fill>
      <patternFill patternType="solid">
        <fgColor theme="5" tint="0.39997558519241921"/>
        <bgColor indexed="64"/>
      </patternFill>
    </fill>
    <fill>
      <patternFill patternType="solid">
        <fgColor theme="0" tint="-0.34998626667073579"/>
        <bgColor rgb="FFECEEEF"/>
      </patternFill>
    </fill>
    <fill>
      <patternFill patternType="solid">
        <fgColor rgb="FF92D050"/>
        <bgColor indexed="64"/>
      </patternFill>
    </fill>
    <fill>
      <patternFill patternType="solid">
        <fgColor rgb="FFFFC000"/>
        <bgColor indexed="64"/>
      </patternFill>
    </fill>
    <fill>
      <patternFill patternType="solid">
        <fgColor theme="5" tint="0.59999389629810485"/>
        <bgColor indexed="64"/>
      </patternFill>
    </fill>
    <fill>
      <patternFill patternType="solid">
        <fgColor theme="0" tint="-0.34998626667073579"/>
        <bgColor indexed="64"/>
      </patternFill>
    </fill>
    <fill>
      <patternFill patternType="solid">
        <fgColor rgb="FF0070C0"/>
        <bgColor indexed="64"/>
      </patternFill>
    </fill>
    <fill>
      <patternFill patternType="solid">
        <fgColor rgb="FFDBE5F1"/>
        <bgColor indexed="64"/>
      </patternFill>
    </fill>
    <fill>
      <patternFill patternType="solid">
        <fgColor rgb="FFCC99FF"/>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rgb="FF00B050"/>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rgb="FFFFFF00"/>
        <bgColor rgb="FFECEEEF"/>
      </patternFill>
    </fill>
    <fill>
      <patternFill patternType="solid">
        <fgColor rgb="FFFFC000"/>
        <bgColor rgb="FFECEEEF"/>
      </patternFill>
    </fill>
    <fill>
      <patternFill patternType="solid">
        <fgColor theme="2" tint="-0.249977111117893"/>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2" tint="-9.9978637043366805E-2"/>
        <bgColor indexed="64"/>
      </patternFill>
    </fill>
    <fill>
      <patternFill patternType="solid">
        <fgColor rgb="FFD9D9D9"/>
        <bgColor indexed="64"/>
      </patternFill>
    </fill>
    <fill>
      <patternFill patternType="solid">
        <fgColor theme="2" tint="-0.249977111117893"/>
        <bgColor theme="2"/>
      </patternFill>
    </fill>
    <fill>
      <patternFill patternType="solid">
        <fgColor theme="2" tint="-0.249977111117893"/>
        <bgColor rgb="FFECEEEF"/>
      </patternFill>
    </fill>
  </fills>
  <borders count="25">
    <border>
      <left/>
      <right/>
      <top/>
      <bottom/>
      <diagonal/>
    </border>
    <border>
      <left style="medium">
        <color rgb="FFECECEC"/>
      </left>
      <right style="medium">
        <color rgb="FFECECEC"/>
      </right>
      <top style="medium">
        <color rgb="FFECECEC"/>
      </top>
      <bottom style="medium">
        <color rgb="FFECECEC"/>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top style="thin">
        <color auto="1"/>
      </top>
      <bottom/>
      <diagonal/>
    </border>
    <border>
      <left style="thin">
        <color rgb="FF000000"/>
      </left>
      <right style="thin">
        <color rgb="FF000000"/>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bottom style="thin">
        <color indexed="64"/>
      </bottom>
      <diagonal/>
    </border>
    <border>
      <left/>
      <right style="thin">
        <color indexed="64"/>
      </right>
      <top/>
      <bottom style="thin">
        <color indexed="64"/>
      </bottom>
      <diagonal/>
    </border>
  </borders>
  <cellStyleXfs count="10">
    <xf numFmtId="0" fontId="0" fillId="0" borderId="0"/>
    <xf numFmtId="0" fontId="1" fillId="2" borderId="1">
      <alignment horizontal="center" vertical="center" wrapText="1"/>
    </xf>
    <xf numFmtId="0" fontId="2" fillId="0" borderId="0"/>
    <xf numFmtId="165" fontId="3" fillId="0" borderId="0" applyFont="0" applyFill="0" applyBorder="0" applyAlignment="0" applyProtection="0"/>
    <xf numFmtId="166" fontId="3" fillId="0" borderId="0" applyFont="0" applyFill="0" applyBorder="0" applyAlignment="0" applyProtection="0"/>
    <xf numFmtId="0" fontId="33" fillId="0" borderId="0">
      <alignment vertical="top"/>
    </xf>
    <xf numFmtId="0" fontId="38" fillId="15" borderId="0" applyNumberFormat="0" applyBorder="0" applyProtection="0">
      <alignment horizontal="center" vertical="center"/>
    </xf>
    <xf numFmtId="49" fontId="39" fillId="0" borderId="0" applyFill="0" applyBorder="0" applyProtection="0">
      <alignment horizontal="left" vertical="center"/>
    </xf>
    <xf numFmtId="164" fontId="3" fillId="0" borderId="0" applyFont="0" applyFill="0" applyBorder="0" applyAlignment="0" applyProtection="0"/>
    <xf numFmtId="44" fontId="50" fillId="0" borderId="0" applyFont="0" applyFill="0" applyBorder="0" applyProtection="0"/>
  </cellStyleXfs>
  <cellXfs count="651">
    <xf numFmtId="0" fontId="0" fillId="0" borderId="0" xfId="0"/>
    <xf numFmtId="0" fontId="8" fillId="9" borderId="5" xfId="0" applyFont="1" applyFill="1" applyBorder="1" applyAlignment="1">
      <alignment horizontal="center" vertical="center" wrapText="1"/>
    </xf>
    <xf numFmtId="0" fontId="10" fillId="0" borderId="5" xfId="0" applyFont="1" applyBorder="1" applyAlignment="1">
      <alignment horizontal="center" vertical="center" wrapText="1"/>
    </xf>
    <xf numFmtId="0" fontId="11" fillId="0" borderId="5" xfId="0" applyFont="1" applyBorder="1" applyAlignment="1">
      <alignment horizontal="center" vertical="center" wrapText="1"/>
    </xf>
    <xf numFmtId="0" fontId="10" fillId="0" borderId="5" xfId="0" applyFont="1" applyBorder="1" applyAlignment="1">
      <alignment horizontal="center" vertical="center"/>
    </xf>
    <xf numFmtId="0" fontId="10" fillId="0" borderId="5" xfId="0" applyFont="1" applyBorder="1" applyAlignment="1">
      <alignment horizontal="center" vertical="top" wrapText="1"/>
    </xf>
    <xf numFmtId="0" fontId="12" fillId="0" borderId="0" xfId="0" applyFont="1"/>
    <xf numFmtId="0" fontId="13" fillId="0" borderId="5" xfId="0" applyFont="1" applyBorder="1" applyAlignment="1">
      <alignment horizontal="center" vertical="center" wrapText="1"/>
    </xf>
    <xf numFmtId="0" fontId="13" fillId="0" borderId="5" xfId="0" applyFont="1" applyBorder="1" applyAlignment="1">
      <alignment horizontal="center" vertical="center"/>
    </xf>
    <xf numFmtId="0" fontId="13" fillId="0" borderId="8" xfId="0" applyFont="1" applyBorder="1" applyAlignment="1">
      <alignment horizontal="center" vertical="center" wrapText="1"/>
    </xf>
    <xf numFmtId="0" fontId="13" fillId="0" borderId="0" xfId="0" applyFont="1" applyAlignment="1">
      <alignment horizontal="center" vertical="center" wrapText="1"/>
    </xf>
    <xf numFmtId="0" fontId="11" fillId="0" borderId="11" xfId="0" applyFont="1" applyBorder="1" applyAlignment="1">
      <alignment horizontal="center" vertical="center" wrapText="1"/>
    </xf>
    <xf numFmtId="0" fontId="10" fillId="0" borderId="13" xfId="0" applyFont="1" applyBorder="1" applyAlignment="1">
      <alignment horizontal="center" vertical="center" wrapText="1"/>
    </xf>
    <xf numFmtId="0" fontId="10" fillId="0" borderId="0" xfId="0" applyFont="1" applyAlignment="1">
      <alignment horizontal="center" vertical="center" wrapText="1"/>
    </xf>
    <xf numFmtId="0" fontId="14" fillId="0" borderId="0" xfId="0" applyFont="1" applyAlignment="1">
      <alignment wrapText="1"/>
    </xf>
    <xf numFmtId="0" fontId="14" fillId="0" borderId="0" xfId="0" applyFont="1"/>
    <xf numFmtId="0" fontId="10" fillId="10" borderId="5" xfId="0" applyFont="1" applyFill="1" applyBorder="1" applyAlignment="1">
      <alignment horizontal="center" vertical="center" wrapText="1"/>
    </xf>
    <xf numFmtId="0" fontId="13" fillId="10" borderId="5" xfId="0" applyFont="1" applyFill="1" applyBorder="1" applyAlignment="1">
      <alignment horizontal="center" vertical="center" wrapText="1"/>
    </xf>
    <xf numFmtId="4" fontId="0" fillId="0" borderId="0" xfId="0" applyNumberFormat="1"/>
    <xf numFmtId="4" fontId="13" fillId="0" borderId="0" xfId="0" applyNumberFormat="1" applyFont="1" applyAlignment="1">
      <alignment horizontal="center" vertical="center" wrapText="1"/>
    </xf>
    <xf numFmtId="0" fontId="15" fillId="0" borderId="5" xfId="0" applyFont="1" applyBorder="1"/>
    <xf numFmtId="0" fontId="0" fillId="0" borderId="5" xfId="0" applyBorder="1"/>
    <xf numFmtId="4" fontId="0" fillId="0" borderId="5" xfId="0" applyNumberFormat="1" applyBorder="1"/>
    <xf numFmtId="0" fontId="14" fillId="0" borderId="0" xfId="0" applyFont="1" applyAlignment="1">
      <alignment horizontal="center" vertical="center"/>
    </xf>
    <xf numFmtId="0" fontId="0" fillId="0" borderId="0" xfId="0" applyAlignment="1">
      <alignment horizontal="center" vertical="center"/>
    </xf>
    <xf numFmtId="0" fontId="11" fillId="10" borderId="10" xfId="0" applyFont="1" applyFill="1" applyBorder="1" applyAlignment="1">
      <alignment horizontal="center" vertical="center" wrapText="1"/>
    </xf>
    <xf numFmtId="0" fontId="11" fillId="10" borderId="8" xfId="0" applyFont="1" applyFill="1" applyBorder="1" applyAlignment="1">
      <alignment horizontal="center" vertical="center" wrapText="1"/>
    </xf>
    <xf numFmtId="0" fontId="11" fillId="10" borderId="5" xfId="0" applyFont="1" applyFill="1" applyBorder="1" applyAlignment="1">
      <alignment horizontal="center" vertical="center" wrapText="1"/>
    </xf>
    <xf numFmtId="0" fontId="10" fillId="10" borderId="12" xfId="0" applyFont="1" applyFill="1" applyBorder="1" applyAlignment="1">
      <alignment horizontal="center" vertical="center" wrapText="1"/>
    </xf>
    <xf numFmtId="0" fontId="11" fillId="12" borderId="5" xfId="0" applyFont="1" applyFill="1" applyBorder="1" applyAlignment="1">
      <alignment horizontal="center" vertical="center" wrapText="1"/>
    </xf>
    <xf numFmtId="0" fontId="10" fillId="12" borderId="5" xfId="0" applyFont="1" applyFill="1" applyBorder="1" applyAlignment="1">
      <alignment horizontal="center" vertical="center" wrapText="1"/>
    </xf>
    <xf numFmtId="0" fontId="13" fillId="12" borderId="5" xfId="0" applyFont="1" applyFill="1" applyBorder="1" applyAlignment="1">
      <alignment horizontal="center" vertical="center" wrapText="1"/>
    </xf>
    <xf numFmtId="0" fontId="0" fillId="0" borderId="5" xfId="0" applyBorder="1" applyAlignment="1">
      <alignment vertical="center"/>
    </xf>
    <xf numFmtId="0" fontId="14" fillId="0" borderId="0" xfId="0" applyFont="1" applyAlignment="1">
      <alignment vertical="center"/>
    </xf>
    <xf numFmtId="0" fontId="0" fillId="0" borderId="0" xfId="0" applyAlignment="1">
      <alignment vertical="center"/>
    </xf>
    <xf numFmtId="0" fontId="19" fillId="0" borderId="5" xfId="0" applyFont="1" applyBorder="1" applyAlignment="1">
      <alignment horizontal="left" vertical="center" wrapText="1"/>
    </xf>
    <xf numFmtId="4" fontId="0" fillId="0" borderId="5" xfId="0" applyNumberFormat="1" applyBorder="1" applyAlignment="1">
      <alignment vertical="center"/>
    </xf>
    <xf numFmtId="0" fontId="0" fillId="0" borderId="5" xfId="0" applyBorder="1" applyAlignment="1">
      <alignment horizontal="center" vertical="center"/>
    </xf>
    <xf numFmtId="0" fontId="21" fillId="0" borderId="0" xfId="0" applyFont="1" applyAlignment="1">
      <alignment horizontal="left"/>
    </xf>
    <xf numFmtId="0" fontId="23" fillId="4" borderId="6" xfId="0" applyFont="1" applyFill="1" applyBorder="1" applyAlignment="1">
      <alignment horizontal="center" vertical="center" wrapText="1"/>
    </xf>
    <xf numFmtId="0" fontId="23" fillId="4" borderId="5" xfId="0" applyFont="1" applyFill="1" applyBorder="1" applyAlignment="1">
      <alignment horizontal="center" vertical="center" wrapText="1"/>
    </xf>
    <xf numFmtId="0" fontId="23" fillId="4" borderId="5" xfId="0" applyFont="1" applyFill="1" applyBorder="1" applyAlignment="1">
      <alignment horizontal="left" vertical="center" wrapText="1"/>
    </xf>
    <xf numFmtId="0" fontId="23" fillId="4" borderId="6" xfId="0" applyFont="1" applyFill="1" applyBorder="1" applyAlignment="1">
      <alignment horizontal="left" vertical="center" wrapText="1"/>
    </xf>
    <xf numFmtId="0" fontId="23" fillId="7" borderId="6" xfId="0" applyFont="1" applyFill="1" applyBorder="1" applyAlignment="1">
      <alignment horizontal="center" vertical="center" wrapText="1"/>
    </xf>
    <xf numFmtId="0" fontId="23" fillId="12" borderId="6" xfId="0" applyFont="1" applyFill="1" applyBorder="1" applyAlignment="1">
      <alignment horizontal="center" vertical="center" wrapText="1"/>
    </xf>
    <xf numFmtId="0" fontId="23" fillId="7" borderId="5" xfId="0" applyFont="1" applyFill="1" applyBorder="1" applyAlignment="1">
      <alignment horizontal="center" vertical="center" wrapText="1"/>
    </xf>
    <xf numFmtId="0" fontId="23" fillId="0" borderId="5" xfId="0" applyFont="1" applyBorder="1" applyAlignment="1">
      <alignment horizontal="center" vertical="center" wrapText="1"/>
    </xf>
    <xf numFmtId="0" fontId="23" fillId="12" borderId="5" xfId="0" applyFont="1" applyFill="1" applyBorder="1" applyAlignment="1">
      <alignment horizontal="center" vertical="center" wrapText="1"/>
    </xf>
    <xf numFmtId="0" fontId="23" fillId="6" borderId="5" xfId="0" applyFont="1" applyFill="1" applyBorder="1" applyAlignment="1">
      <alignment horizontal="center" vertical="center" wrapText="1"/>
    </xf>
    <xf numFmtId="4" fontId="0" fillId="7" borderId="5" xfId="0" applyNumberFormat="1" applyFill="1" applyBorder="1"/>
    <xf numFmtId="4" fontId="15" fillId="0" borderId="5" xfId="0" applyNumberFormat="1" applyFont="1" applyBorder="1"/>
    <xf numFmtId="0" fontId="19" fillId="0" borderId="5" xfId="0" applyFont="1" applyBorder="1" applyAlignment="1">
      <alignment vertical="center"/>
    </xf>
    <xf numFmtId="4" fontId="26" fillId="0" borderId="5" xfId="0" applyNumberFormat="1" applyFont="1" applyBorder="1" applyAlignment="1">
      <alignment vertical="center"/>
    </xf>
    <xf numFmtId="0" fontId="15" fillId="0" borderId="0" xfId="0" applyFont="1"/>
    <xf numFmtId="0" fontId="0" fillId="0" borderId="5" xfId="0" applyBorder="1" applyAlignment="1">
      <alignment vertical="center" wrapText="1"/>
    </xf>
    <xf numFmtId="0" fontId="0" fillId="0" borderId="0" xfId="0" applyAlignment="1">
      <alignment wrapText="1"/>
    </xf>
    <xf numFmtId="0" fontId="8" fillId="9" borderId="8" xfId="0" applyFont="1" applyFill="1" applyBorder="1" applyAlignment="1">
      <alignment vertical="center" wrapText="1"/>
    </xf>
    <xf numFmtId="4" fontId="14" fillId="0" borderId="0" xfId="0" applyNumberFormat="1" applyFont="1"/>
    <xf numFmtId="0" fontId="29" fillId="0" borderId="5" xfId="0" applyFont="1" applyBorder="1" applyAlignment="1">
      <alignment horizontal="center" vertical="center"/>
    </xf>
    <xf numFmtId="0" fontId="30" fillId="0" borderId="5" xfId="0" applyFont="1" applyBorder="1" applyAlignment="1">
      <alignment horizontal="center" vertical="center" wrapText="1"/>
    </xf>
    <xf numFmtId="0" fontId="7" fillId="13" borderId="0" xfId="0" applyFont="1" applyFill="1" applyAlignment="1">
      <alignment vertical="center"/>
    </xf>
    <xf numFmtId="0" fontId="31" fillId="8" borderId="5" xfId="0" applyFont="1" applyFill="1" applyBorder="1" applyAlignment="1">
      <alignment horizontal="left" vertical="center" wrapText="1"/>
    </xf>
    <xf numFmtId="0" fontId="14" fillId="0" borderId="0" xfId="0" applyFont="1" applyAlignment="1">
      <alignment horizontal="left"/>
    </xf>
    <xf numFmtId="0" fontId="0" fillId="0" borderId="0" xfId="0" applyAlignment="1">
      <alignment horizontal="left"/>
    </xf>
    <xf numFmtId="0" fontId="22" fillId="3" borderId="5" xfId="1" applyFont="1" applyFill="1" applyBorder="1">
      <alignment horizontal="center" vertical="center" wrapText="1"/>
    </xf>
    <xf numFmtId="0" fontId="9" fillId="0" borderId="0" xfId="0" applyFont="1" applyAlignment="1">
      <alignment horizontal="center"/>
    </xf>
    <xf numFmtId="0" fontId="7" fillId="13" borderId="9" xfId="0" applyFont="1" applyFill="1" applyBorder="1" applyAlignment="1">
      <alignment horizontal="left" vertical="center"/>
    </xf>
    <xf numFmtId="0" fontId="20" fillId="9" borderId="8" xfId="0" applyFont="1" applyFill="1" applyBorder="1" applyAlignment="1">
      <alignment horizontal="center" vertical="center" wrapText="1"/>
    </xf>
    <xf numFmtId="0" fontId="31" fillId="5" borderId="5" xfId="0" applyFont="1" applyFill="1" applyBorder="1" applyAlignment="1">
      <alignment horizontal="left" vertical="center" wrapText="1"/>
    </xf>
    <xf numFmtId="0" fontId="20" fillId="8" borderId="5" xfId="0" applyFont="1" applyFill="1" applyBorder="1" applyAlignment="1">
      <alignment horizontal="center" vertical="center" wrapText="1"/>
    </xf>
    <xf numFmtId="0" fontId="13" fillId="0" borderId="5" xfId="0" applyFont="1" applyBorder="1" applyAlignment="1">
      <alignment horizontal="center" vertical="top" wrapText="1"/>
    </xf>
    <xf numFmtId="0" fontId="10" fillId="0" borderId="8" xfId="0" applyFont="1" applyBorder="1" applyAlignment="1">
      <alignment horizontal="center" vertical="center"/>
    </xf>
    <xf numFmtId="0" fontId="10" fillId="0" borderId="8" xfId="0" applyFont="1" applyBorder="1" applyAlignment="1">
      <alignment horizontal="center" vertical="top" wrapText="1"/>
    </xf>
    <xf numFmtId="0" fontId="8" fillId="9" borderId="8" xfId="0" applyFont="1" applyFill="1" applyBorder="1" applyAlignment="1">
      <alignment horizontal="center" vertical="center" wrapText="1"/>
    </xf>
    <xf numFmtId="0" fontId="20" fillId="9" borderId="5" xfId="0" applyFont="1" applyFill="1" applyBorder="1" applyAlignment="1">
      <alignment horizontal="center" vertical="center" wrapText="1"/>
    </xf>
    <xf numFmtId="0" fontId="25" fillId="13" borderId="5" xfId="0" applyFont="1" applyFill="1" applyBorder="1" applyAlignment="1">
      <alignment horizontal="center" vertical="center" wrapText="1"/>
    </xf>
    <xf numFmtId="0" fontId="29" fillId="0" borderId="5" xfId="0" applyFont="1" applyBorder="1" applyAlignment="1">
      <alignment horizontal="center" vertical="center" wrapText="1"/>
    </xf>
    <xf numFmtId="0" fontId="37" fillId="0" borderId="5" xfId="0" applyFont="1" applyBorder="1" applyAlignment="1">
      <alignment horizontal="center" vertical="center" wrapText="1"/>
    </xf>
    <xf numFmtId="0" fontId="12" fillId="0" borderId="5" xfId="0" applyFont="1" applyBorder="1" applyAlignment="1">
      <alignment horizontal="center" vertical="center"/>
    </xf>
    <xf numFmtId="0" fontId="0" fillId="0" borderId="0" xfId="0" applyAlignment="1">
      <alignment horizontal="left" vertical="center" wrapText="1"/>
    </xf>
    <xf numFmtId="4" fontId="14" fillId="0" borderId="0" xfId="0" applyNumberFormat="1" applyFont="1" applyAlignment="1">
      <alignment horizontal="left" vertical="center" wrapText="1"/>
    </xf>
    <xf numFmtId="0" fontId="40" fillId="0" borderId="5" xfId="0" applyFont="1" applyBorder="1" applyAlignment="1">
      <alignment vertical="center" wrapText="1"/>
    </xf>
    <xf numFmtId="0" fontId="30" fillId="0" borderId="5" xfId="0" applyFont="1" applyBorder="1" applyAlignment="1">
      <alignment horizontal="center" vertical="center"/>
    </xf>
    <xf numFmtId="0" fontId="30" fillId="0" borderId="8" xfId="0" applyFont="1" applyBorder="1" applyAlignment="1">
      <alignment horizontal="center" vertical="center"/>
    </xf>
    <xf numFmtId="0" fontId="15" fillId="0" borderId="5" xfId="0" applyFont="1" applyBorder="1" applyAlignment="1">
      <alignment wrapText="1"/>
    </xf>
    <xf numFmtId="0" fontId="0" fillId="0" borderId="5" xfId="0" applyBorder="1" applyAlignment="1">
      <alignment wrapText="1"/>
    </xf>
    <xf numFmtId="0" fontId="15" fillId="0" borderId="0" xfId="0" applyFont="1" applyAlignment="1">
      <alignment wrapText="1"/>
    </xf>
    <xf numFmtId="4" fontId="10" fillId="0" borderId="5" xfId="0" applyNumberFormat="1" applyFont="1" applyBorder="1" applyAlignment="1">
      <alignment horizontal="right" vertical="center" wrapText="1"/>
    </xf>
    <xf numFmtId="4" fontId="14" fillId="0" borderId="0" xfId="0" applyNumberFormat="1" applyFont="1" applyAlignment="1">
      <alignment horizontal="right" vertical="center"/>
    </xf>
    <xf numFmtId="4" fontId="0" fillId="0" borderId="0" xfId="0" applyNumberFormat="1" applyAlignment="1">
      <alignment horizontal="right" vertical="center"/>
    </xf>
    <xf numFmtId="0" fontId="0" fillId="0" borderId="5" xfId="0" applyBorder="1" applyAlignment="1">
      <alignment horizontal="center" vertical="center" wrapText="1"/>
    </xf>
    <xf numFmtId="0" fontId="34" fillId="0" borderId="5" xfId="0" applyFont="1" applyBorder="1" applyAlignment="1">
      <alignment horizontal="center" vertical="center" wrapText="1"/>
    </xf>
    <xf numFmtId="0" fontId="35" fillId="0" borderId="5" xfId="0" applyFont="1" applyBorder="1" applyAlignment="1">
      <alignment horizontal="center" vertical="center" wrapText="1"/>
    </xf>
    <xf numFmtId="0" fontId="21" fillId="0" borderId="0" xfId="0" applyFont="1" applyAlignment="1">
      <alignment horizontal="left" vertical="center"/>
    </xf>
    <xf numFmtId="0" fontId="36" fillId="0" borderId="5" xfId="0" applyFont="1" applyBorder="1" applyAlignment="1">
      <alignment horizontal="center" vertical="center" wrapText="1"/>
    </xf>
    <xf numFmtId="0" fontId="35" fillId="0" borderId="8" xfId="0" applyFont="1" applyBorder="1" applyAlignment="1">
      <alignment horizontal="center" vertical="center" wrapText="1"/>
    </xf>
    <xf numFmtId="0" fontId="14" fillId="0" borderId="0" xfId="0" applyFont="1" applyAlignment="1">
      <alignment horizontal="left" vertical="center"/>
    </xf>
    <xf numFmtId="0" fontId="0" fillId="0" borderId="0" xfId="0" applyAlignment="1">
      <alignment horizontal="left" vertical="center"/>
    </xf>
    <xf numFmtId="0" fontId="29" fillId="16" borderId="5" xfId="0" applyFont="1" applyFill="1" applyBorder="1" applyAlignment="1">
      <alignment horizontal="center" vertical="center" wrapText="1"/>
    </xf>
    <xf numFmtId="0" fontId="23" fillId="16" borderId="6" xfId="0" applyFont="1" applyFill="1" applyBorder="1" applyAlignment="1">
      <alignment horizontal="center" vertical="center" wrapText="1"/>
    </xf>
    <xf numFmtId="0" fontId="23" fillId="16" borderId="5" xfId="0" applyFont="1" applyFill="1" applyBorder="1" applyAlignment="1">
      <alignment horizontal="center" vertical="center" wrapText="1"/>
    </xf>
    <xf numFmtId="0" fontId="23" fillId="16" borderId="5" xfId="0" applyFont="1" applyFill="1" applyBorder="1" applyAlignment="1">
      <alignment vertical="center" wrapText="1"/>
    </xf>
    <xf numFmtId="0" fontId="41" fillId="0" borderId="0" xfId="0" applyFont="1" applyAlignment="1">
      <alignment horizontal="center" vertical="center"/>
    </xf>
    <xf numFmtId="0" fontId="41" fillId="0" borderId="0" xfId="0" applyFont="1"/>
    <xf numFmtId="0" fontId="34" fillId="0" borderId="0" xfId="0" applyFont="1"/>
    <xf numFmtId="4" fontId="34" fillId="0" borderId="0" xfId="0" applyNumberFormat="1" applyFont="1"/>
    <xf numFmtId="0" fontId="42" fillId="0" borderId="0" xfId="0" applyFont="1" applyAlignment="1">
      <alignment horizontal="left"/>
    </xf>
    <xf numFmtId="0" fontId="41" fillId="0" borderId="0" xfId="0" applyFont="1" applyAlignment="1">
      <alignment horizontal="left"/>
    </xf>
    <xf numFmtId="0" fontId="42" fillId="0" borderId="0" xfId="0" applyFont="1" applyAlignment="1">
      <alignment horizontal="left" vertical="center"/>
    </xf>
    <xf numFmtId="4" fontId="41" fillId="0" borderId="0" xfId="0" applyNumberFormat="1" applyFont="1" applyAlignment="1">
      <alignment horizontal="right" vertical="center"/>
    </xf>
    <xf numFmtId="4" fontId="27" fillId="0" borderId="5" xfId="0" applyNumberFormat="1" applyFont="1" applyBorder="1"/>
    <xf numFmtId="4" fontId="34" fillId="0" borderId="5" xfId="0" applyNumberFormat="1" applyFont="1" applyBorder="1"/>
    <xf numFmtId="4" fontId="34" fillId="7" borderId="5" xfId="0" applyNumberFormat="1" applyFont="1" applyFill="1" applyBorder="1"/>
    <xf numFmtId="4" fontId="34" fillId="0" borderId="5" xfId="0" applyNumberFormat="1" applyFont="1" applyBorder="1" applyAlignment="1">
      <alignment vertical="center"/>
    </xf>
    <xf numFmtId="4" fontId="41" fillId="0" borderId="0" xfId="0" applyNumberFormat="1" applyFont="1" applyAlignment="1">
      <alignment horizontal="left" vertical="center" wrapText="1"/>
    </xf>
    <xf numFmtId="0" fontId="43" fillId="0" borderId="0" xfId="0" applyFont="1" applyAlignment="1">
      <alignment horizontal="left" vertical="center"/>
    </xf>
    <xf numFmtId="0" fontId="43" fillId="0" borderId="0" xfId="0" applyFont="1" applyAlignment="1">
      <alignment vertical="center"/>
    </xf>
    <xf numFmtId="4" fontId="43" fillId="0" borderId="0" xfId="0" applyNumberFormat="1" applyFont="1" applyAlignment="1">
      <alignment horizontal="right" vertical="center"/>
    </xf>
    <xf numFmtId="3" fontId="44" fillId="9" borderId="5" xfId="0" applyNumberFormat="1" applyFont="1" applyFill="1" applyBorder="1" applyAlignment="1">
      <alignment horizontal="center" vertical="center" wrapText="1"/>
    </xf>
    <xf numFmtId="3" fontId="14" fillId="0" borderId="0" xfId="0" applyNumberFormat="1" applyFont="1" applyAlignment="1">
      <alignment horizontal="right" vertical="center"/>
    </xf>
    <xf numFmtId="3" fontId="43" fillId="0" borderId="0" xfId="0" applyNumberFormat="1" applyFont="1" applyAlignment="1">
      <alignment horizontal="right" vertical="center"/>
    </xf>
    <xf numFmtId="3" fontId="0" fillId="0" borderId="0" xfId="0" applyNumberFormat="1" applyAlignment="1">
      <alignment horizontal="right" vertical="center"/>
    </xf>
    <xf numFmtId="0" fontId="13" fillId="4" borderId="0" xfId="0" applyFont="1" applyFill="1" applyAlignment="1">
      <alignment horizontal="center" vertical="center" wrapText="1"/>
    </xf>
    <xf numFmtId="39" fontId="0" fillId="0" borderId="0" xfId="0" applyNumberFormat="1" applyAlignment="1">
      <alignment horizontal="right" vertical="center" wrapText="1"/>
    </xf>
    <xf numFmtId="0" fontId="19" fillId="0" borderId="5" xfId="0" applyFont="1" applyBorder="1" applyAlignment="1">
      <alignment vertical="center" wrapText="1"/>
    </xf>
    <xf numFmtId="0" fontId="13" fillId="12" borderId="6" xfId="0" applyFont="1" applyFill="1" applyBorder="1" applyAlignment="1">
      <alignment horizontal="center" vertical="center" wrapText="1"/>
    </xf>
    <xf numFmtId="0" fontId="19" fillId="11" borderId="5" xfId="0" applyFont="1" applyFill="1" applyBorder="1" applyAlignment="1">
      <alignment horizontal="left" vertical="center" wrapText="1"/>
    </xf>
    <xf numFmtId="49" fontId="16" fillId="11" borderId="5" xfId="0" applyNumberFormat="1" applyFont="1" applyFill="1" applyBorder="1" applyAlignment="1">
      <alignment horizontal="left" vertical="center" wrapText="1"/>
    </xf>
    <xf numFmtId="0" fontId="0" fillId="11" borderId="5" xfId="0" applyFill="1" applyBorder="1" applyAlignment="1">
      <alignment horizontal="left" vertical="center" wrapText="1"/>
    </xf>
    <xf numFmtId="0" fontId="0" fillId="11" borderId="5" xfId="0" applyFill="1" applyBorder="1" applyAlignment="1">
      <alignment horizontal="left" vertical="center"/>
    </xf>
    <xf numFmtId="0" fontId="13" fillId="11" borderId="5" xfId="0" applyFont="1" applyFill="1" applyBorder="1" applyAlignment="1">
      <alignment horizontal="left" vertical="center" wrapText="1"/>
    </xf>
    <xf numFmtId="4" fontId="17" fillId="11" borderId="5" xfId="0" applyNumberFormat="1" applyFont="1" applyFill="1" applyBorder="1" applyAlignment="1">
      <alignment horizontal="left" vertical="center" wrapText="1"/>
    </xf>
    <xf numFmtId="4" fontId="10" fillId="16" borderId="5" xfId="0" applyNumberFormat="1" applyFont="1" applyFill="1" applyBorder="1" applyAlignment="1">
      <alignment horizontal="right" vertical="center" wrapText="1"/>
    </xf>
    <xf numFmtId="0" fontId="7" fillId="13" borderId="2" xfId="0" applyFont="1" applyFill="1" applyBorder="1" applyAlignment="1">
      <alignment horizontal="left" vertical="center"/>
    </xf>
    <xf numFmtId="0" fontId="7" fillId="13" borderId="3" xfId="0" applyFont="1" applyFill="1" applyBorder="1" applyAlignment="1">
      <alignment horizontal="left" vertical="center"/>
    </xf>
    <xf numFmtId="0" fontId="32" fillId="0" borderId="5" xfId="0" applyFont="1" applyBorder="1" applyAlignment="1">
      <alignment horizontal="center" vertical="center" wrapText="1"/>
    </xf>
    <xf numFmtId="4" fontId="14" fillId="0" borderId="0" xfId="0" applyNumberFormat="1" applyFont="1" applyAlignment="1">
      <alignment horizontal="center" vertical="center"/>
    </xf>
    <xf numFmtId="4" fontId="34" fillId="0" borderId="0" xfId="0" applyNumberFormat="1" applyFont="1" applyAlignment="1">
      <alignment horizontal="center" vertical="center"/>
    </xf>
    <xf numFmtId="4" fontId="0" fillId="0" borderId="0" xfId="0" applyNumberFormat="1" applyAlignment="1">
      <alignment horizontal="center" vertical="center"/>
    </xf>
    <xf numFmtId="0" fontId="19" fillId="0" borderId="0" xfId="0" applyFont="1"/>
    <xf numFmtId="0" fontId="48" fillId="0" borderId="0" xfId="0" applyFont="1"/>
    <xf numFmtId="4" fontId="14" fillId="0" borderId="0" xfId="0" applyNumberFormat="1" applyFont="1" applyAlignment="1">
      <alignment horizontal="left"/>
    </xf>
    <xf numFmtId="0" fontId="50" fillId="0" borderId="5" xfId="0" applyFont="1" applyBorder="1" applyAlignment="1">
      <alignment horizontal="center" vertical="center" wrapText="1"/>
    </xf>
    <xf numFmtId="49" fontId="49" fillId="11" borderId="5" xfId="0" applyNumberFormat="1" applyFont="1" applyFill="1" applyBorder="1" applyAlignment="1">
      <alignment horizontal="left" vertical="top" wrapText="1"/>
    </xf>
    <xf numFmtId="0" fontId="51" fillId="14" borderId="5" xfId="1" applyFont="1" applyFill="1" applyBorder="1">
      <alignment horizontal="center" vertical="center" wrapText="1"/>
    </xf>
    <xf numFmtId="0" fontId="51" fillId="3" borderId="5" xfId="1" applyFont="1" applyFill="1" applyBorder="1">
      <alignment horizontal="center" vertical="center" wrapText="1"/>
    </xf>
    <xf numFmtId="0" fontId="52" fillId="14" borderId="5" xfId="1" applyFont="1" applyFill="1" applyBorder="1">
      <alignment horizontal="center" vertical="center" wrapText="1"/>
    </xf>
    <xf numFmtId="0" fontId="25" fillId="17" borderId="5" xfId="0" applyFont="1" applyFill="1" applyBorder="1" applyAlignment="1">
      <alignment horizontal="center" vertical="center" wrapText="1"/>
    </xf>
    <xf numFmtId="0" fontId="20" fillId="17" borderId="5" xfId="0" applyFont="1" applyFill="1" applyBorder="1" applyAlignment="1">
      <alignment horizontal="center" vertical="center" wrapText="1"/>
    </xf>
    <xf numFmtId="0" fontId="53" fillId="0" borderId="0" xfId="0" applyFont="1"/>
    <xf numFmtId="3" fontId="54" fillId="17" borderId="5" xfId="0" applyNumberFormat="1" applyFont="1" applyFill="1" applyBorder="1" applyAlignment="1">
      <alignment horizontal="center" vertical="center" wrapText="1"/>
    </xf>
    <xf numFmtId="4" fontId="56" fillId="17" borderId="5" xfId="0" applyNumberFormat="1" applyFont="1" applyFill="1" applyBorder="1" applyAlignment="1">
      <alignment horizontal="right" vertical="center"/>
    </xf>
    <xf numFmtId="4" fontId="55" fillId="17" borderId="5" xfId="0" applyNumberFormat="1" applyFont="1" applyFill="1" applyBorder="1" applyAlignment="1">
      <alignment horizontal="right" vertical="center"/>
    </xf>
    <xf numFmtId="9" fontId="34" fillId="0" borderId="5" xfId="0" applyNumberFormat="1" applyFont="1" applyBorder="1"/>
    <xf numFmtId="9" fontId="0" fillId="0" borderId="5" xfId="0" applyNumberFormat="1" applyBorder="1"/>
    <xf numFmtId="0" fontId="0" fillId="20" borderId="5" xfId="0" applyFill="1" applyBorder="1"/>
    <xf numFmtId="0" fontId="0" fillId="20" borderId="5" xfId="0" applyFill="1" applyBorder="1" applyAlignment="1">
      <alignment horizontal="center" vertical="center"/>
    </xf>
    <xf numFmtId="4" fontId="15" fillId="20" borderId="5" xfId="0" applyNumberFormat="1" applyFont="1" applyFill="1" applyBorder="1" applyAlignment="1">
      <alignment horizontal="center" vertical="center" wrapText="1"/>
    </xf>
    <xf numFmtId="4" fontId="15" fillId="20" borderId="5" xfId="0" applyNumberFormat="1" applyFont="1" applyFill="1" applyBorder="1" applyAlignment="1">
      <alignment horizontal="center" wrapText="1"/>
    </xf>
    <xf numFmtId="4" fontId="58" fillId="20" borderId="5" xfId="0" applyNumberFormat="1" applyFont="1" applyFill="1" applyBorder="1" applyAlignment="1">
      <alignment horizontal="center" vertical="center"/>
    </xf>
    <xf numFmtId="0" fontId="0" fillId="20" borderId="5" xfId="0" applyFill="1" applyBorder="1" applyAlignment="1">
      <alignment vertical="center"/>
    </xf>
    <xf numFmtId="4" fontId="34" fillId="21" borderId="5" xfId="0" applyNumberFormat="1" applyFont="1" applyFill="1" applyBorder="1"/>
    <xf numFmtId="4" fontId="0" fillId="21" borderId="5" xfId="0" applyNumberFormat="1" applyFill="1" applyBorder="1"/>
    <xf numFmtId="4" fontId="15" fillId="21" borderId="5" xfId="0" applyNumberFormat="1" applyFont="1" applyFill="1" applyBorder="1"/>
    <xf numFmtId="0" fontId="13" fillId="7" borderId="5" xfId="0" applyFont="1" applyFill="1" applyBorder="1" applyAlignment="1">
      <alignment horizontal="center" vertical="center" wrapText="1"/>
    </xf>
    <xf numFmtId="1" fontId="25" fillId="9" borderId="5" xfId="0" applyNumberFormat="1" applyFont="1" applyFill="1" applyBorder="1" applyAlignment="1">
      <alignment horizontal="center" vertical="center" wrapText="1"/>
    </xf>
    <xf numFmtId="1" fontId="37" fillId="0" borderId="5" xfId="0" applyNumberFormat="1" applyFont="1" applyBorder="1" applyAlignment="1">
      <alignment horizontal="center" vertical="center" wrapText="1"/>
    </xf>
    <xf numFmtId="1" fontId="21" fillId="0" borderId="0" xfId="0" applyNumberFormat="1" applyFont="1" applyAlignment="1">
      <alignment horizontal="center" vertical="center"/>
    </xf>
    <xf numFmtId="1" fontId="43" fillId="0" borderId="0" xfId="0" applyNumberFormat="1" applyFont="1" applyAlignment="1">
      <alignment horizontal="center" vertical="center"/>
    </xf>
    <xf numFmtId="14" fontId="8" fillId="22" borderId="5" xfId="0" applyNumberFormat="1" applyFont="1" applyFill="1" applyBorder="1" applyAlignment="1">
      <alignment horizontal="center" vertical="center" wrapText="1"/>
    </xf>
    <xf numFmtId="0" fontId="21" fillId="0" borderId="5" xfId="0" applyFont="1" applyBorder="1" applyAlignment="1">
      <alignment vertical="center" wrapText="1"/>
    </xf>
    <xf numFmtId="0" fontId="40" fillId="7" borderId="5" xfId="0" applyFont="1" applyFill="1" applyBorder="1" applyAlignment="1">
      <alignment horizontal="center" vertical="center" wrapText="1"/>
    </xf>
    <xf numFmtId="0" fontId="32" fillId="11" borderId="5" xfId="0" applyFont="1" applyFill="1" applyBorder="1" applyAlignment="1">
      <alignment horizontal="center" vertical="center" wrapText="1"/>
    </xf>
    <xf numFmtId="0" fontId="21" fillId="11" borderId="5" xfId="0" applyFont="1" applyFill="1" applyBorder="1" applyAlignment="1">
      <alignment horizontal="left" vertical="center" wrapText="1"/>
    </xf>
    <xf numFmtId="0" fontId="59" fillId="11" borderId="5" xfId="0" applyFont="1" applyFill="1" applyBorder="1" applyAlignment="1">
      <alignment horizontal="left" vertical="center" wrapText="1"/>
    </xf>
    <xf numFmtId="49" fontId="60" fillId="11" borderId="5" xfId="0" applyNumberFormat="1" applyFont="1" applyFill="1" applyBorder="1" applyAlignment="1">
      <alignment horizontal="left" vertical="center" wrapText="1"/>
    </xf>
    <xf numFmtId="4" fontId="49" fillId="11" borderId="5" xfId="0" applyNumberFormat="1" applyFont="1" applyFill="1" applyBorder="1" applyAlignment="1">
      <alignment horizontal="left" vertical="center" wrapText="1"/>
    </xf>
    <xf numFmtId="0" fontId="2" fillId="0" borderId="5" xfId="0" applyFont="1" applyBorder="1" applyAlignment="1">
      <alignment horizontal="center" vertical="center" wrapText="1"/>
    </xf>
    <xf numFmtId="4" fontId="8" fillId="22" borderId="5" xfId="0" applyNumberFormat="1" applyFont="1" applyFill="1" applyBorder="1" applyAlignment="1">
      <alignment horizontal="center" vertical="center" wrapText="1"/>
    </xf>
    <xf numFmtId="167" fontId="13" fillId="4" borderId="0" xfId="0" applyNumberFormat="1" applyFont="1" applyFill="1" applyAlignment="1">
      <alignment horizontal="center" vertical="center" wrapText="1"/>
    </xf>
    <xf numFmtId="0" fontId="48" fillId="0" borderId="5" xfId="0" applyFont="1" applyBorder="1" applyAlignment="1">
      <alignment horizontal="center" vertical="center" wrapText="1"/>
    </xf>
    <xf numFmtId="0" fontId="7" fillId="13" borderId="0" xfId="0" applyFont="1" applyFill="1" applyAlignment="1">
      <alignment horizontal="center" vertical="center"/>
    </xf>
    <xf numFmtId="0" fontId="31" fillId="5" borderId="5" xfId="0" applyFont="1" applyFill="1" applyBorder="1" applyAlignment="1">
      <alignment horizontal="center" vertical="center" wrapText="1"/>
    </xf>
    <xf numFmtId="0" fontId="2" fillId="0" borderId="5" xfId="0" applyFont="1" applyBorder="1" applyAlignment="1">
      <alignment horizontal="center" vertical="center"/>
    </xf>
    <xf numFmtId="49" fontId="28" fillId="4" borderId="5" xfId="0" applyNumberFormat="1" applyFont="1" applyFill="1" applyBorder="1" applyAlignment="1">
      <alignment horizontal="center" vertical="center"/>
    </xf>
    <xf numFmtId="4" fontId="8" fillId="23" borderId="5" xfId="0" applyNumberFormat="1" applyFont="1" applyFill="1" applyBorder="1" applyAlignment="1">
      <alignment horizontal="center" vertical="center" wrapText="1"/>
    </xf>
    <xf numFmtId="4" fontId="10" fillId="10" borderId="5" xfId="0" applyNumberFormat="1" applyFont="1" applyFill="1" applyBorder="1" applyAlignment="1">
      <alignment horizontal="right" vertical="center" wrapText="1"/>
    </xf>
    <xf numFmtId="1" fontId="0" fillId="10" borderId="5" xfId="0" applyNumberFormat="1" applyFill="1" applyBorder="1" applyAlignment="1">
      <alignment horizontal="center" vertical="center" wrapText="1"/>
    </xf>
    <xf numFmtId="14" fontId="10" fillId="10" borderId="5" xfId="0" applyNumberFormat="1" applyFont="1" applyFill="1" applyBorder="1" applyAlignment="1">
      <alignment horizontal="center" vertical="center"/>
    </xf>
    <xf numFmtId="0" fontId="10" fillId="10" borderId="5" xfId="0" applyFont="1" applyFill="1" applyBorder="1" applyAlignment="1">
      <alignment horizontal="center" vertical="center"/>
    </xf>
    <xf numFmtId="0" fontId="10" fillId="4" borderId="5" xfId="0" applyFont="1" applyFill="1" applyBorder="1" applyAlignment="1">
      <alignment horizontal="center" vertical="center"/>
    </xf>
    <xf numFmtId="167" fontId="61" fillId="0" borderId="5" xfId="0" applyNumberFormat="1" applyFont="1" applyBorder="1" applyAlignment="1">
      <alignment horizontal="center" vertical="center"/>
    </xf>
    <xf numFmtId="0" fontId="0" fillId="7" borderId="0" xfId="0" applyFill="1"/>
    <xf numFmtId="0" fontId="2" fillId="7" borderId="5" xfId="0" applyFont="1" applyFill="1" applyBorder="1" applyAlignment="1">
      <alignment horizontal="center" vertical="center" wrapText="1"/>
    </xf>
    <xf numFmtId="1" fontId="50" fillId="10" borderId="0" xfId="0" applyNumberFormat="1" applyFont="1" applyFill="1" applyAlignment="1">
      <alignment horizontal="center" vertical="center"/>
    </xf>
    <xf numFmtId="0" fontId="13" fillId="10" borderId="5" xfId="0" applyFont="1" applyFill="1" applyBorder="1" applyAlignment="1">
      <alignment horizontal="center" vertical="center"/>
    </xf>
    <xf numFmtId="1" fontId="0" fillId="10" borderId="5" xfId="0" applyNumberFormat="1" applyFill="1" applyBorder="1" applyAlignment="1">
      <alignment horizontal="center" vertical="center"/>
    </xf>
    <xf numFmtId="0" fontId="13" fillId="10" borderId="5" xfId="0" applyFont="1" applyFill="1" applyBorder="1" applyAlignment="1">
      <alignment horizontal="left" vertical="center" wrapText="1"/>
    </xf>
    <xf numFmtId="1" fontId="63" fillId="4" borderId="5" xfId="0" applyNumberFormat="1" applyFont="1" applyFill="1" applyBorder="1" applyAlignment="1">
      <alignment horizontal="center" vertical="center" wrapText="1"/>
    </xf>
    <xf numFmtId="1" fontId="61" fillId="4" borderId="5" xfId="0" applyNumberFormat="1" applyFont="1" applyFill="1" applyBorder="1" applyAlignment="1">
      <alignment horizontal="center" vertical="center" wrapText="1"/>
    </xf>
    <xf numFmtId="1" fontId="64" fillId="4" borderId="0" xfId="0" applyNumberFormat="1" applyFont="1" applyFill="1" applyAlignment="1">
      <alignment horizontal="center" vertical="center"/>
    </xf>
    <xf numFmtId="1" fontId="61" fillId="4" borderId="5" xfId="0" applyNumberFormat="1" applyFont="1" applyFill="1" applyBorder="1" applyAlignment="1">
      <alignment horizontal="center" vertical="center"/>
    </xf>
    <xf numFmtId="0" fontId="61" fillId="4" borderId="5" xfId="0" applyFont="1" applyFill="1" applyBorder="1" applyAlignment="1">
      <alignment horizontal="center" vertical="center" wrapText="1"/>
    </xf>
    <xf numFmtId="1" fontId="64" fillId="4" borderId="5" xfId="0" applyNumberFormat="1" applyFont="1" applyFill="1" applyBorder="1" applyAlignment="1">
      <alignment horizontal="center" vertical="center" wrapText="1"/>
    </xf>
    <xf numFmtId="1" fontId="57" fillId="4" borderId="5" xfId="3" applyNumberFormat="1" applyFont="1" applyFill="1" applyBorder="1" applyAlignment="1">
      <alignment horizontal="center" vertical="center" wrapText="1"/>
    </xf>
    <xf numFmtId="1" fontId="57" fillId="4" borderId="5" xfId="3" applyNumberFormat="1" applyFont="1" applyFill="1" applyBorder="1" applyAlignment="1">
      <alignment horizontal="center" vertical="center"/>
    </xf>
    <xf numFmtId="0" fontId="44" fillId="22" borderId="5" xfId="0" applyFont="1" applyFill="1" applyBorder="1" applyAlignment="1">
      <alignment horizontal="center" vertical="center" wrapText="1"/>
    </xf>
    <xf numFmtId="0" fontId="65" fillId="7" borderId="5" xfId="0" applyFont="1" applyFill="1" applyBorder="1" applyAlignment="1">
      <alignment horizontal="center" vertical="center" wrapText="1"/>
    </xf>
    <xf numFmtId="0" fontId="65" fillId="7" borderId="5" xfId="0" applyFont="1" applyFill="1" applyBorder="1" applyAlignment="1">
      <alignment horizontal="center" vertical="center"/>
    </xf>
    <xf numFmtId="1" fontId="44" fillId="22" borderId="5" xfId="0" applyNumberFormat="1" applyFont="1" applyFill="1" applyBorder="1" applyAlignment="1">
      <alignment horizontal="center" vertical="center" wrapText="1"/>
    </xf>
    <xf numFmtId="3" fontId="64" fillId="0" borderId="5" xfId="0" applyNumberFormat="1" applyFont="1" applyBorder="1" applyAlignment="1">
      <alignment horizontal="center" vertical="center"/>
    </xf>
    <xf numFmtId="0" fontId="64" fillId="21" borderId="5" xfId="0" applyFont="1" applyFill="1" applyBorder="1" applyAlignment="1">
      <alignment horizontal="center" vertical="center"/>
    </xf>
    <xf numFmtId="3" fontId="64" fillId="21" borderId="5" xfId="0" applyNumberFormat="1" applyFont="1" applyFill="1" applyBorder="1" applyAlignment="1">
      <alignment horizontal="center" vertical="center"/>
    </xf>
    <xf numFmtId="167" fontId="61" fillId="0" borderId="5" xfId="0" applyNumberFormat="1" applyFont="1" applyBorder="1"/>
    <xf numFmtId="167" fontId="64" fillId="0" borderId="5" xfId="0" applyNumberFormat="1" applyFont="1" applyBorder="1" applyAlignment="1">
      <alignment vertical="center"/>
    </xf>
    <xf numFmtId="167" fontId="64" fillId="0" borderId="5" xfId="0" applyNumberFormat="1" applyFont="1" applyBorder="1" applyAlignment="1">
      <alignment horizontal="center" vertical="center"/>
    </xf>
    <xf numFmtId="3" fontId="64" fillId="19" borderId="5" xfId="0" applyNumberFormat="1" applyFont="1" applyFill="1" applyBorder="1" applyAlignment="1">
      <alignment horizontal="center" vertical="center"/>
    </xf>
    <xf numFmtId="1" fontId="64" fillId="4" borderId="5" xfId="0" applyNumberFormat="1" applyFont="1" applyFill="1" applyBorder="1" applyAlignment="1">
      <alignment horizontal="center" vertical="center"/>
    </xf>
    <xf numFmtId="10" fontId="0" fillId="0" borderId="5" xfId="0" applyNumberFormat="1" applyBorder="1" applyAlignment="1">
      <alignment horizontal="center" vertical="center"/>
    </xf>
    <xf numFmtId="4" fontId="21" fillId="10" borderId="5" xfId="0" applyNumberFormat="1" applyFont="1" applyFill="1" applyBorder="1" applyAlignment="1">
      <alignment horizontal="right" vertical="center" wrapText="1"/>
    </xf>
    <xf numFmtId="4" fontId="62" fillId="10" borderId="5" xfId="0" applyNumberFormat="1" applyFont="1" applyFill="1" applyBorder="1" applyAlignment="1">
      <alignment horizontal="right" vertical="center" wrapText="1"/>
    </xf>
    <xf numFmtId="0" fontId="0" fillId="10" borderId="5" xfId="0" applyFill="1" applyBorder="1" applyAlignment="1">
      <alignment horizontal="center" vertical="center" wrapText="1"/>
    </xf>
    <xf numFmtId="3" fontId="0" fillId="4" borderId="5" xfId="0" applyNumberFormat="1" applyFill="1" applyBorder="1" applyAlignment="1">
      <alignment horizontal="center" vertical="center"/>
    </xf>
    <xf numFmtId="1" fontId="50" fillId="10" borderId="5" xfId="0" applyNumberFormat="1" applyFont="1" applyFill="1" applyBorder="1" applyAlignment="1">
      <alignment horizontal="center" vertical="center" wrapText="1"/>
    </xf>
    <xf numFmtId="1" fontId="50" fillId="10" borderId="5" xfId="0" applyNumberFormat="1" applyFont="1" applyFill="1" applyBorder="1" applyAlignment="1">
      <alignment horizontal="center" vertical="center"/>
    </xf>
    <xf numFmtId="0" fontId="13" fillId="10" borderId="8" xfId="0" applyFont="1" applyFill="1" applyBorder="1" applyAlignment="1">
      <alignment horizontal="center" vertical="center"/>
    </xf>
    <xf numFmtId="4" fontId="13" fillId="10" borderId="5" xfId="0" applyNumberFormat="1" applyFont="1" applyFill="1" applyBorder="1" applyAlignment="1">
      <alignment horizontal="right" vertical="center" wrapText="1"/>
    </xf>
    <xf numFmtId="0" fontId="13" fillId="10" borderId="8" xfId="0" applyFont="1" applyFill="1" applyBorder="1" applyAlignment="1">
      <alignment horizontal="left" vertical="center" wrapText="1"/>
    </xf>
    <xf numFmtId="14" fontId="13" fillId="10" borderId="5" xfId="0" applyNumberFormat="1" applyFont="1" applyFill="1" applyBorder="1" applyAlignment="1">
      <alignment horizontal="center" vertical="center" wrapText="1"/>
    </xf>
    <xf numFmtId="1" fontId="35" fillId="10" borderId="5" xfId="3" applyNumberFormat="1" applyFont="1" applyFill="1" applyBorder="1" applyAlignment="1">
      <alignment horizontal="center" vertical="center" wrapText="1"/>
    </xf>
    <xf numFmtId="14" fontId="10" fillId="10" borderId="5" xfId="0" applyNumberFormat="1" applyFont="1" applyFill="1" applyBorder="1" applyAlignment="1">
      <alignment horizontal="center" vertical="center" wrapText="1"/>
    </xf>
    <xf numFmtId="1" fontId="35" fillId="10" borderId="5" xfId="3" applyNumberFormat="1" applyFont="1" applyFill="1" applyBorder="1" applyAlignment="1">
      <alignment horizontal="center" vertical="center"/>
    </xf>
    <xf numFmtId="39" fontId="21" fillId="10" borderId="5" xfId="0" applyNumberFormat="1" applyFont="1" applyFill="1" applyBorder="1" applyAlignment="1">
      <alignment horizontal="right" vertical="center" wrapText="1"/>
    </xf>
    <xf numFmtId="39" fontId="62" fillId="10" borderId="5" xfId="0" applyNumberFormat="1" applyFont="1" applyFill="1" applyBorder="1" applyAlignment="1">
      <alignment horizontal="right" vertical="center" wrapText="1"/>
    </xf>
    <xf numFmtId="4" fontId="57" fillId="7" borderId="5" xfId="0" applyNumberFormat="1" applyFont="1" applyFill="1" applyBorder="1" applyAlignment="1">
      <alignment wrapText="1"/>
    </xf>
    <xf numFmtId="4" fontId="14" fillId="7" borderId="5" xfId="0" applyNumberFormat="1" applyFont="1" applyFill="1" applyBorder="1" applyAlignment="1">
      <alignment horizontal="right" vertical="center"/>
    </xf>
    <xf numFmtId="4" fontId="56" fillId="10" borderId="5" xfId="0" applyNumberFormat="1" applyFont="1" applyFill="1" applyBorder="1" applyAlignment="1">
      <alignment horizontal="right" vertical="center"/>
    </xf>
    <xf numFmtId="4" fontId="14" fillId="10" borderId="5" xfId="0" applyNumberFormat="1" applyFont="1" applyFill="1" applyBorder="1" applyAlignment="1">
      <alignment horizontal="right" vertical="center"/>
    </xf>
    <xf numFmtId="0" fontId="29" fillId="7" borderId="5" xfId="0" applyFont="1" applyFill="1" applyBorder="1" applyAlignment="1">
      <alignment horizontal="center" vertical="center" wrapText="1"/>
    </xf>
    <xf numFmtId="0" fontId="29" fillId="7" borderId="5" xfId="0" applyFont="1" applyFill="1" applyBorder="1" applyAlignment="1">
      <alignment horizontal="center" vertical="center"/>
    </xf>
    <xf numFmtId="3" fontId="34" fillId="7" borderId="5" xfId="0" applyNumberFormat="1" applyFont="1" applyFill="1" applyBorder="1" applyAlignment="1">
      <alignment horizontal="center" vertical="center"/>
    </xf>
    <xf numFmtId="14" fontId="10" fillId="7" borderId="5" xfId="0" applyNumberFormat="1" applyFont="1" applyFill="1" applyBorder="1" applyAlignment="1">
      <alignment horizontal="center" vertical="center"/>
    </xf>
    <xf numFmtId="0" fontId="50" fillId="0" borderId="5" xfId="0" applyFont="1" applyBorder="1" applyAlignment="1">
      <alignment horizontal="left" vertical="center" wrapText="1"/>
    </xf>
    <xf numFmtId="0" fontId="32" fillId="7" borderId="5" xfId="0" applyFont="1" applyFill="1" applyBorder="1" applyAlignment="1">
      <alignment horizontal="center" vertical="center"/>
    </xf>
    <xf numFmtId="167" fontId="32" fillId="7" borderId="5" xfId="0" applyNumberFormat="1" applyFont="1" applyFill="1" applyBorder="1" applyAlignment="1">
      <alignment horizontal="center" vertical="center"/>
    </xf>
    <xf numFmtId="3" fontId="32" fillId="7" borderId="5" xfId="0" applyNumberFormat="1" applyFont="1" applyFill="1" applyBorder="1" applyAlignment="1">
      <alignment horizontal="center" vertical="center"/>
    </xf>
    <xf numFmtId="4" fontId="64" fillId="0" borderId="5" xfId="0" applyNumberFormat="1" applyFont="1" applyBorder="1" applyAlignment="1">
      <alignment horizontal="center" vertical="center"/>
    </xf>
    <xf numFmtId="0" fontId="32" fillId="4" borderId="5" xfId="0" applyFont="1" applyFill="1" applyBorder="1" applyAlignment="1">
      <alignment horizontal="center" vertical="center"/>
    </xf>
    <xf numFmtId="10" fontId="32" fillId="4" borderId="5" xfId="0" applyNumberFormat="1" applyFont="1" applyFill="1" applyBorder="1" applyAlignment="1">
      <alignment horizontal="center" vertical="center"/>
    </xf>
    <xf numFmtId="167" fontId="14" fillId="0" borderId="5" xfId="0" applyNumberFormat="1" applyFont="1" applyBorder="1"/>
    <xf numFmtId="167" fontId="0" fillId="0" borderId="5" xfId="0" applyNumberFormat="1" applyBorder="1"/>
    <xf numFmtId="4" fontId="21" fillId="10" borderId="5" xfId="0" applyNumberFormat="1" applyFont="1" applyFill="1" applyBorder="1" applyAlignment="1">
      <alignment horizontal="right" vertical="center"/>
    </xf>
    <xf numFmtId="0" fontId="0" fillId="4" borderId="5" xfId="0" applyFill="1" applyBorder="1" applyAlignment="1">
      <alignment horizontal="center" vertical="center" wrapText="1"/>
    </xf>
    <xf numFmtId="0" fontId="13" fillId="4" borderId="5" xfId="0" applyFont="1" applyFill="1" applyBorder="1" applyAlignment="1">
      <alignment horizontal="center" vertical="center"/>
    </xf>
    <xf numFmtId="0" fontId="20" fillId="10" borderId="5" xfId="0" applyFont="1" applyFill="1" applyBorder="1" applyAlignment="1">
      <alignment horizontal="center" vertical="center" wrapText="1"/>
    </xf>
    <xf numFmtId="4" fontId="66" fillId="10" borderId="5" xfId="0" applyNumberFormat="1" applyFont="1" applyFill="1" applyBorder="1" applyAlignment="1">
      <alignment horizontal="right" vertical="center" wrapText="1"/>
    </xf>
    <xf numFmtId="0" fontId="14" fillId="4" borderId="0" xfId="0" applyFont="1" applyFill="1" applyAlignment="1">
      <alignment horizontal="center" vertical="center"/>
    </xf>
    <xf numFmtId="0" fontId="0" fillId="7" borderId="5" xfId="0" applyFill="1" applyBorder="1" applyAlignment="1">
      <alignment horizontal="center" vertical="center"/>
    </xf>
    <xf numFmtId="4" fontId="7" fillId="13" borderId="2" xfId="0" applyNumberFormat="1" applyFont="1" applyFill="1" applyBorder="1" applyAlignment="1">
      <alignment vertical="center"/>
    </xf>
    <xf numFmtId="4" fontId="7" fillId="13" borderId="3" xfId="0" applyNumberFormat="1" applyFont="1" applyFill="1" applyBorder="1" applyAlignment="1">
      <alignment vertical="center"/>
    </xf>
    <xf numFmtId="0" fontId="11" fillId="6" borderId="5" xfId="0" applyFont="1" applyFill="1" applyBorder="1" applyAlignment="1">
      <alignment horizontal="center" vertical="top" wrapText="1"/>
    </xf>
    <xf numFmtId="0" fontId="11" fillId="6" borderId="5" xfId="0" applyFont="1" applyFill="1" applyBorder="1" applyAlignment="1">
      <alignment horizontal="center" vertical="center" wrapText="1"/>
    </xf>
    <xf numFmtId="0" fontId="11" fillId="5" borderId="5" xfId="0" applyFont="1" applyFill="1" applyBorder="1" applyAlignment="1">
      <alignment horizontal="center" vertical="center" wrapText="1"/>
    </xf>
    <xf numFmtId="0" fontId="20" fillId="7" borderId="5" xfId="0" applyFont="1" applyFill="1" applyBorder="1" applyAlignment="1">
      <alignment horizontal="center" vertical="center" wrapText="1"/>
    </xf>
    <xf numFmtId="0" fontId="13" fillId="6" borderId="5" xfId="0" applyFont="1" applyFill="1" applyBorder="1" applyAlignment="1">
      <alignment horizontal="center" vertical="center" wrapText="1"/>
    </xf>
    <xf numFmtId="4" fontId="9" fillId="0" borderId="0" xfId="0" applyNumberFormat="1" applyFont="1" applyAlignment="1">
      <alignment horizontal="center"/>
    </xf>
    <xf numFmtId="4" fontId="12" fillId="0" borderId="0" xfId="0" applyNumberFormat="1" applyFont="1"/>
    <xf numFmtId="0" fontId="21" fillId="0" borderId="0" xfId="0" applyFont="1"/>
    <xf numFmtId="0" fontId="62" fillId="0" borderId="0" xfId="0" applyFont="1" applyAlignment="1">
      <alignment horizontal="center"/>
    </xf>
    <xf numFmtId="0" fontId="62" fillId="0" borderId="0" xfId="0" applyFont="1"/>
    <xf numFmtId="0" fontId="42" fillId="0" borderId="0" xfId="0" applyFont="1"/>
    <xf numFmtId="0" fontId="38" fillId="24" borderId="5" xfId="0" applyFont="1" applyFill="1" applyBorder="1" applyAlignment="1">
      <alignment horizontal="center" vertical="center" wrapText="1"/>
    </xf>
    <xf numFmtId="0" fontId="38" fillId="0" borderId="5" xfId="0" applyFont="1" applyBorder="1" applyAlignment="1">
      <alignment horizontal="center" vertical="center" wrapText="1"/>
    </xf>
    <xf numFmtId="0" fontId="38" fillId="0" borderId="5" xfId="0" applyFont="1" applyBorder="1" applyAlignment="1">
      <alignment vertical="center" wrapText="1"/>
    </xf>
    <xf numFmtId="0" fontId="38" fillId="24" borderId="5" xfId="0" applyFont="1" applyFill="1" applyBorder="1" applyAlignment="1">
      <alignment horizontal="left" vertical="center" wrapText="1"/>
    </xf>
    <xf numFmtId="0" fontId="38" fillId="25" borderId="5" xfId="0" applyFont="1" applyFill="1" applyBorder="1" applyAlignment="1">
      <alignment horizontal="center" vertical="center"/>
    </xf>
    <xf numFmtId="1" fontId="38" fillId="0" borderId="5" xfId="0" applyNumberFormat="1" applyFont="1" applyBorder="1" applyAlignment="1">
      <alignment horizontal="center" vertical="center"/>
    </xf>
    <xf numFmtId="4" fontId="38" fillId="25" borderId="5" xfId="0" applyNumberFormat="1" applyFont="1" applyFill="1" applyBorder="1" applyAlignment="1">
      <alignment horizontal="center" vertical="center"/>
    </xf>
    <xf numFmtId="0" fontId="38" fillId="0" borderId="5" xfId="0" applyFont="1" applyBorder="1" applyAlignment="1">
      <alignment horizontal="center" vertical="center"/>
    </xf>
    <xf numFmtId="0" fontId="39" fillId="0" borderId="0" xfId="0" applyFont="1" applyAlignment="1">
      <alignment vertical="center"/>
    </xf>
    <xf numFmtId="2" fontId="38" fillId="0" borderId="8" xfId="0" applyNumberFormat="1" applyFont="1" applyBorder="1" applyAlignment="1">
      <alignment vertical="center" wrapText="1"/>
    </xf>
    <xf numFmtId="0" fontId="38" fillId="0" borderId="8" xfId="0" applyFont="1" applyBorder="1" applyAlignment="1">
      <alignment vertical="center" wrapText="1"/>
    </xf>
    <xf numFmtId="2" fontId="38" fillId="0" borderId="8" xfId="0" applyNumberFormat="1" applyFont="1" applyBorder="1" applyAlignment="1">
      <alignment horizontal="left" vertical="center" wrapText="1"/>
    </xf>
    <xf numFmtId="1" fontId="38" fillId="0" borderId="8" xfId="0" applyNumberFormat="1" applyFont="1" applyBorder="1" applyAlignment="1">
      <alignment vertical="center" wrapText="1"/>
    </xf>
    <xf numFmtId="4" fontId="38" fillId="0" borderId="8" xfId="0" applyNumberFormat="1" applyFont="1" applyBorder="1" applyAlignment="1">
      <alignment vertical="center" wrapText="1"/>
    </xf>
    <xf numFmtId="2" fontId="39" fillId="0" borderId="8" xfId="0" applyNumberFormat="1" applyFont="1" applyBorder="1" applyAlignment="1">
      <alignment vertical="center" wrapText="1"/>
    </xf>
    <xf numFmtId="2" fontId="68" fillId="0" borderId="8" xfId="0" applyNumberFormat="1" applyFont="1" applyBorder="1" applyAlignment="1">
      <alignment horizontal="left" vertical="center" wrapText="1"/>
    </xf>
    <xf numFmtId="2" fontId="68" fillId="0" borderId="5" xfId="0" applyNumberFormat="1" applyFont="1" applyBorder="1" applyAlignment="1">
      <alignment vertical="center" wrapText="1"/>
    </xf>
    <xf numFmtId="0" fontId="39" fillId="0" borderId="0" xfId="0" applyFont="1"/>
    <xf numFmtId="2" fontId="39" fillId="0" borderId="5" xfId="0" applyNumberFormat="1" applyFont="1" applyBorder="1" applyAlignment="1">
      <alignment vertical="center" wrapText="1"/>
    </xf>
    <xf numFmtId="0" fontId="39" fillId="0" borderId="5" xfId="0" applyFont="1" applyBorder="1" applyAlignment="1">
      <alignment vertical="center" wrapText="1"/>
    </xf>
    <xf numFmtId="2" fontId="69" fillId="0" borderId="5" xfId="0" applyNumberFormat="1" applyFont="1" applyBorder="1" applyAlignment="1">
      <alignment vertical="center" wrapText="1"/>
    </xf>
    <xf numFmtId="2" fontId="39" fillId="0" borderId="5" xfId="0" applyNumberFormat="1" applyFont="1" applyBorder="1" applyAlignment="1">
      <alignment horizontal="center" vertical="center" wrapText="1"/>
    </xf>
    <xf numFmtId="2" fontId="39" fillId="0" borderId="5" xfId="0" applyNumberFormat="1" applyFont="1" applyBorder="1" applyAlignment="1">
      <alignment horizontal="left" vertical="center" wrapText="1"/>
    </xf>
    <xf numFmtId="49" fontId="70" fillId="4" borderId="5" xfId="0" applyNumberFormat="1" applyFont="1" applyFill="1" applyBorder="1" applyAlignment="1">
      <alignment horizontal="center" vertical="center"/>
    </xf>
    <xf numFmtId="2" fontId="71" fillId="0" borderId="5" xfId="0" applyNumberFormat="1" applyFont="1" applyBorder="1" applyAlignment="1">
      <alignment vertical="center" wrapText="1"/>
    </xf>
    <xf numFmtId="1" fontId="39" fillId="0" borderId="5" xfId="0" applyNumberFormat="1" applyFont="1" applyBorder="1" applyAlignment="1">
      <alignment vertical="center" wrapText="1"/>
    </xf>
    <xf numFmtId="4" fontId="69" fillId="0" borderId="5" xfId="0" applyNumberFormat="1" applyFont="1" applyBorder="1" applyAlignment="1">
      <alignment vertical="center" wrapText="1"/>
    </xf>
    <xf numFmtId="49" fontId="70" fillId="4" borderId="5" xfId="0" applyNumberFormat="1" applyFont="1" applyFill="1" applyBorder="1" applyAlignment="1">
      <alignment horizontal="center" vertical="center" wrapText="1"/>
    </xf>
    <xf numFmtId="4" fontId="39" fillId="0" borderId="5" xfId="0" applyNumberFormat="1" applyFont="1" applyBorder="1" applyAlignment="1">
      <alignment vertical="center" wrapText="1"/>
    </xf>
    <xf numFmtId="2" fontId="39" fillId="11" borderId="5" xfId="0" applyNumberFormat="1" applyFont="1" applyFill="1" applyBorder="1" applyAlignment="1">
      <alignment vertical="center" wrapText="1"/>
    </xf>
    <xf numFmtId="0" fontId="0" fillId="0" borderId="5" xfId="0" applyBorder="1" applyAlignment="1">
      <alignment horizontal="left" vertical="center" wrapText="1"/>
    </xf>
    <xf numFmtId="0" fontId="35" fillId="0" borderId="5" xfId="0" applyFont="1" applyBorder="1" applyAlignment="1">
      <alignment vertical="center" wrapText="1"/>
    </xf>
    <xf numFmtId="1" fontId="39" fillId="6" borderId="5" xfId="0" applyNumberFormat="1" applyFont="1" applyFill="1" applyBorder="1" applyAlignment="1">
      <alignment vertical="center" wrapText="1"/>
    </xf>
    <xf numFmtId="0" fontId="13" fillId="0" borderId="5" xfId="0" applyFont="1" applyBorder="1" applyAlignment="1">
      <alignment horizontal="left" vertical="center" wrapText="1"/>
    </xf>
    <xf numFmtId="0" fontId="50" fillId="0" borderId="5" xfId="0" applyFont="1" applyBorder="1" applyAlignment="1">
      <alignment vertical="center" wrapText="1"/>
    </xf>
    <xf numFmtId="2" fontId="39" fillId="0" borderId="0" xfId="0" applyNumberFormat="1" applyFont="1" applyAlignment="1">
      <alignment vertical="center" wrapText="1"/>
    </xf>
    <xf numFmtId="0" fontId="39" fillId="0" borderId="0" xfId="0" applyFont="1" applyAlignment="1">
      <alignment vertical="center" wrapText="1"/>
    </xf>
    <xf numFmtId="2" fontId="39" fillId="0" borderId="0" xfId="0" applyNumberFormat="1" applyFont="1" applyAlignment="1">
      <alignment horizontal="left" vertical="center" wrapText="1"/>
    </xf>
    <xf numFmtId="2" fontId="71" fillId="0" borderId="0" xfId="0" applyNumberFormat="1" applyFont="1" applyAlignment="1">
      <alignment vertical="center" wrapText="1"/>
    </xf>
    <xf numFmtId="1" fontId="39" fillId="0" borderId="0" xfId="0" applyNumberFormat="1" applyFont="1" applyAlignment="1">
      <alignment vertical="center" wrapText="1"/>
    </xf>
    <xf numFmtId="4" fontId="39" fillId="0" borderId="0" xfId="0" applyNumberFormat="1" applyFont="1"/>
    <xf numFmtId="4" fontId="39" fillId="0" borderId="0" xfId="0" applyNumberFormat="1" applyFont="1" applyAlignment="1">
      <alignment vertical="center" wrapText="1"/>
    </xf>
    <xf numFmtId="0" fontId="38" fillId="0" borderId="0" xfId="0" applyFont="1"/>
    <xf numFmtId="0" fontId="39" fillId="0" borderId="0" xfId="0" applyFont="1" applyAlignment="1">
      <alignment horizontal="left"/>
    </xf>
    <xf numFmtId="1" fontId="39" fillId="0" borderId="0" xfId="0" applyNumberFormat="1" applyFont="1"/>
    <xf numFmtId="0" fontId="72" fillId="0" borderId="0" xfId="0" applyFont="1"/>
    <xf numFmtId="0" fontId="73" fillId="0" borderId="0" xfId="0" applyFont="1"/>
    <xf numFmtId="0" fontId="73" fillId="0" borderId="0" xfId="0" applyFont="1" applyAlignment="1">
      <alignment vertical="center"/>
    </xf>
    <xf numFmtId="0" fontId="73" fillId="0" borderId="0" xfId="0" applyFont="1" applyAlignment="1">
      <alignment horizontal="left"/>
    </xf>
    <xf numFmtId="1" fontId="73" fillId="0" borderId="0" xfId="0" applyNumberFormat="1" applyFont="1"/>
    <xf numFmtId="4" fontId="73" fillId="0" borderId="0" xfId="0" applyNumberFormat="1" applyFont="1"/>
    <xf numFmtId="4" fontId="0" fillId="0" borderId="0" xfId="0" applyNumberFormat="1" applyAlignment="1">
      <alignment vertical="center"/>
    </xf>
    <xf numFmtId="4" fontId="74" fillId="26" borderId="0" xfId="0" applyNumberFormat="1" applyFont="1" applyFill="1" applyAlignment="1">
      <alignment horizontal="center" vertical="center"/>
    </xf>
    <xf numFmtId="4" fontId="74" fillId="0" borderId="0" xfId="0" applyNumberFormat="1" applyFont="1" applyAlignment="1">
      <alignment vertical="center"/>
    </xf>
    <xf numFmtId="0" fontId="31" fillId="0" borderId="0" xfId="0" applyFont="1"/>
    <xf numFmtId="4" fontId="21" fillId="0" borderId="0" xfId="0" applyNumberFormat="1" applyFont="1" applyAlignment="1">
      <alignment horizontal="left" vertical="top" wrapText="1"/>
    </xf>
    <xf numFmtId="4" fontId="21" fillId="0" borderId="0" xfId="0" applyNumberFormat="1" applyFont="1" applyAlignment="1">
      <alignment vertical="center" wrapText="1"/>
    </xf>
    <xf numFmtId="4" fontId="21" fillId="0" borderId="0" xfId="0" applyNumberFormat="1" applyFont="1" applyAlignment="1">
      <alignment horizontal="left" vertical="center" wrapText="1"/>
    </xf>
    <xf numFmtId="0" fontId="0" fillId="27" borderId="5" xfId="0" applyFill="1" applyBorder="1" applyAlignment="1">
      <alignment horizontal="center" vertical="center" wrapText="1"/>
    </xf>
    <xf numFmtId="0" fontId="15" fillId="27" borderId="5" xfId="0" applyFont="1" applyFill="1" applyBorder="1" applyAlignment="1">
      <alignment horizontal="center" vertical="center" wrapText="1"/>
    </xf>
    <xf numFmtId="4" fontId="15" fillId="27" borderId="5" xfId="0" applyNumberFormat="1" applyFont="1" applyFill="1" applyBorder="1" applyAlignment="1">
      <alignment horizontal="center" vertical="center" wrapText="1"/>
    </xf>
    <xf numFmtId="0" fontId="31" fillId="27" borderId="5" xfId="0" applyFont="1" applyFill="1" applyBorder="1" applyAlignment="1">
      <alignment horizontal="center" vertical="center" wrapText="1"/>
    </xf>
    <xf numFmtId="0" fontId="47" fillId="27" borderId="5" xfId="0" applyFont="1" applyFill="1" applyBorder="1" applyAlignment="1">
      <alignment horizontal="center" vertical="center" wrapText="1"/>
    </xf>
    <xf numFmtId="4" fontId="27" fillId="27" borderId="5" xfId="0" applyNumberFormat="1" applyFont="1" applyFill="1" applyBorder="1" applyAlignment="1">
      <alignment horizontal="right" vertical="center" wrapText="1"/>
    </xf>
    <xf numFmtId="0" fontId="75" fillId="9" borderId="5" xfId="0" applyFont="1" applyFill="1" applyBorder="1" applyAlignment="1">
      <alignment vertical="center" wrapText="1"/>
    </xf>
    <xf numFmtId="4" fontId="27" fillId="0" borderId="5" xfId="0" applyNumberFormat="1" applyFont="1" applyBorder="1" applyAlignment="1">
      <alignment vertical="center" wrapText="1"/>
    </xf>
    <xf numFmtId="4" fontId="34" fillId="0" borderId="5" xfId="0" applyNumberFormat="1" applyFont="1" applyBorder="1" applyAlignment="1">
      <alignment vertical="center" wrapText="1"/>
    </xf>
    <xf numFmtId="4" fontId="27" fillId="0" borderId="5" xfId="0" applyNumberFormat="1" applyFont="1" applyBorder="1" applyAlignment="1">
      <alignment horizontal="right" vertical="center" wrapText="1"/>
    </xf>
    <xf numFmtId="0" fontId="15" fillId="0" borderId="5" xfId="0" applyFont="1" applyBorder="1" applyAlignment="1">
      <alignment horizontal="center" vertical="center" wrapText="1"/>
    </xf>
    <xf numFmtId="0" fontId="76" fillId="4" borderId="5" xfId="0" applyFont="1" applyFill="1" applyBorder="1" applyAlignment="1">
      <alignment horizontal="center" vertical="center" wrapText="1"/>
    </xf>
    <xf numFmtId="0" fontId="76" fillId="0" borderId="5" xfId="0" applyFont="1" applyBorder="1" applyAlignment="1">
      <alignment horizontal="center" vertical="center" wrapText="1"/>
    </xf>
    <xf numFmtId="4" fontId="67" fillId="0" borderId="5" xfId="0" applyNumberFormat="1" applyFont="1" applyBorder="1" applyAlignment="1">
      <alignment horizontal="center" vertical="center" wrapText="1"/>
    </xf>
    <xf numFmtId="0" fontId="77" fillId="0" borderId="5" xfId="0" applyFont="1" applyBorder="1" applyAlignment="1">
      <alignment horizontal="center" vertical="center" wrapText="1"/>
    </xf>
    <xf numFmtId="4" fontId="78" fillId="0" borderId="5" xfId="0" applyNumberFormat="1" applyFont="1" applyBorder="1" applyAlignment="1">
      <alignment horizontal="center" vertical="center" wrapText="1"/>
    </xf>
    <xf numFmtId="0" fontId="18" fillId="0" borderId="5" xfId="0" applyFont="1" applyBorder="1" applyAlignment="1">
      <alignment horizontal="center" vertical="center" wrapText="1"/>
    </xf>
    <xf numFmtId="4" fontId="67" fillId="0" borderId="5" xfId="0" applyNumberFormat="1" applyFont="1" applyBorder="1" applyAlignment="1">
      <alignment vertical="center" wrapText="1"/>
    </xf>
    <xf numFmtId="0" fontId="18" fillId="0" borderId="5" xfId="0" applyFont="1" applyBorder="1" applyAlignment="1">
      <alignment horizontal="center" vertical="center"/>
    </xf>
    <xf numFmtId="4" fontId="81" fillId="0" borderId="5" xfId="0" applyNumberFormat="1" applyFont="1" applyBorder="1" applyAlignment="1">
      <alignment vertical="center"/>
    </xf>
    <xf numFmtId="0" fontId="79" fillId="0" borderId="5" xfId="0" applyFont="1" applyBorder="1" applyAlignment="1">
      <alignment horizontal="center" vertical="center" wrapText="1"/>
    </xf>
    <xf numFmtId="4" fontId="82" fillId="0" borderId="5" xfId="3" applyNumberFormat="1" applyFont="1" applyFill="1" applyBorder="1" applyAlignment="1">
      <alignment vertical="center"/>
    </xf>
    <xf numFmtId="4" fontId="77" fillId="0" borderId="5" xfId="3" applyNumberFormat="1" applyFont="1" applyFill="1" applyBorder="1" applyAlignment="1">
      <alignment vertical="center"/>
    </xf>
    <xf numFmtId="4" fontId="0" fillId="11" borderId="5" xfId="0" applyNumberFormat="1" applyFill="1" applyBorder="1" applyAlignment="1">
      <alignment vertical="center"/>
    </xf>
    <xf numFmtId="0" fontId="83" fillId="0" borderId="5" xfId="0" applyFont="1" applyBorder="1" applyAlignment="1">
      <alignment horizontal="center" vertical="center" wrapText="1"/>
    </xf>
    <xf numFmtId="4" fontId="76" fillId="0" borderId="5" xfId="0" applyNumberFormat="1" applyFont="1" applyBorder="1" applyAlignment="1">
      <alignment vertical="center" wrapText="1"/>
    </xf>
    <xf numFmtId="4" fontId="67" fillId="7" borderId="5" xfId="0" applyNumberFormat="1" applyFont="1" applyFill="1" applyBorder="1" applyAlignment="1">
      <alignment horizontal="center" vertical="center" wrapText="1"/>
    </xf>
    <xf numFmtId="4" fontId="0" fillId="7" borderId="5" xfId="0" applyNumberFormat="1" applyFill="1" applyBorder="1" applyAlignment="1">
      <alignment vertical="center"/>
    </xf>
    <xf numFmtId="4" fontId="67" fillId="0" borderId="5" xfId="0" applyNumberFormat="1" applyFont="1" applyBorder="1" applyAlignment="1">
      <alignment vertical="center"/>
    </xf>
    <xf numFmtId="4" fontId="82" fillId="0" borderId="5" xfId="3" applyNumberFormat="1" applyFont="1" applyFill="1" applyBorder="1" applyAlignment="1">
      <alignment vertical="center" wrapText="1"/>
    </xf>
    <xf numFmtId="4" fontId="85" fillId="0" borderId="5" xfId="0" applyNumberFormat="1" applyFont="1" applyBorder="1" applyAlignment="1">
      <alignment horizontal="center" vertical="center" wrapText="1"/>
    </xf>
    <xf numFmtId="0" fontId="83" fillId="0" borderId="5" xfId="0" applyFont="1" applyBorder="1" applyAlignment="1">
      <alignment horizontal="center" vertical="center"/>
    </xf>
    <xf numFmtId="4" fontId="79" fillId="0" borderId="5" xfId="3" applyNumberFormat="1" applyFont="1" applyFill="1" applyBorder="1" applyAlignment="1">
      <alignment vertical="center"/>
    </xf>
    <xf numFmtId="4" fontId="79" fillId="0" borderId="5" xfId="0" applyNumberFormat="1" applyFont="1" applyBorder="1" applyAlignment="1">
      <alignment vertical="center"/>
    </xf>
    <xf numFmtId="4" fontId="79" fillId="0" borderId="5" xfId="3" applyNumberFormat="1" applyFont="1" applyFill="1" applyBorder="1" applyAlignment="1">
      <alignment vertical="center" wrapText="1"/>
    </xf>
    <xf numFmtId="0" fontId="0" fillId="0" borderId="18" xfId="0" applyBorder="1" applyAlignment="1">
      <alignment horizontal="center" vertical="center" wrapText="1"/>
    </xf>
    <xf numFmtId="4" fontId="47" fillId="0" borderId="5" xfId="0" applyNumberFormat="1" applyFont="1" applyBorder="1" applyAlignment="1">
      <alignment vertical="center"/>
    </xf>
    <xf numFmtId="0" fontId="48" fillId="0" borderId="5" xfId="0" applyFont="1" applyBorder="1"/>
    <xf numFmtId="4" fontId="47" fillId="0" borderId="5" xfId="0" applyNumberFormat="1" applyFont="1" applyBorder="1"/>
    <xf numFmtId="4" fontId="48" fillId="0" borderId="0" xfId="0" applyNumberFormat="1" applyFont="1"/>
    <xf numFmtId="0" fontId="21" fillId="28" borderId="19" xfId="0" applyFont="1" applyFill="1" applyBorder="1" applyAlignment="1">
      <alignment vertical="top"/>
    </xf>
    <xf numFmtId="0" fontId="88" fillId="28" borderId="17" xfId="0" applyFont="1" applyFill="1" applyBorder="1" applyAlignment="1">
      <alignment horizontal="center" vertical="center"/>
    </xf>
    <xf numFmtId="0" fontId="87" fillId="0" borderId="21" xfId="0" applyFont="1" applyBorder="1" applyAlignment="1">
      <alignment vertical="center"/>
    </xf>
    <xf numFmtId="0" fontId="89" fillId="0" borderId="22" xfId="0" applyFont="1" applyBorder="1" applyAlignment="1">
      <alignment vertical="center"/>
    </xf>
    <xf numFmtId="4" fontId="87" fillId="0" borderId="22" xfId="0" applyNumberFormat="1" applyFont="1" applyBorder="1" applyAlignment="1">
      <alignment vertical="center"/>
    </xf>
    <xf numFmtId="0" fontId="88" fillId="0" borderId="22" xfId="0" applyFont="1" applyBorder="1" applyAlignment="1">
      <alignment vertical="center"/>
    </xf>
    <xf numFmtId="4" fontId="87" fillId="0" borderId="0" xfId="0" applyNumberFormat="1" applyFont="1" applyAlignment="1">
      <alignment vertical="center"/>
    </xf>
    <xf numFmtId="4" fontId="90" fillId="0" borderId="22" xfId="0" applyNumberFormat="1" applyFont="1" applyBorder="1" applyAlignment="1">
      <alignment horizontal="right" vertical="center"/>
    </xf>
    <xf numFmtId="4" fontId="91" fillId="0" borderId="22" xfId="0" applyNumberFormat="1" applyFont="1" applyBorder="1" applyAlignment="1">
      <alignment horizontal="right" vertical="center"/>
    </xf>
    <xf numFmtId="0" fontId="17" fillId="0" borderId="22" xfId="0" applyFont="1" applyBorder="1" applyAlignment="1">
      <alignment horizontal="right" vertical="center"/>
    </xf>
    <xf numFmtId="4" fontId="91" fillId="0" borderId="22" xfId="0" applyNumberFormat="1" applyFont="1" applyBorder="1" applyAlignment="1">
      <alignment vertical="center"/>
    </xf>
    <xf numFmtId="4" fontId="91" fillId="0" borderId="0" xfId="0" applyNumberFormat="1" applyFont="1" applyAlignment="1">
      <alignment horizontal="right" vertical="center"/>
    </xf>
    <xf numFmtId="4" fontId="0" fillId="7" borderId="0" xfId="0" applyNumberFormat="1" applyFill="1"/>
    <xf numFmtId="4" fontId="15" fillId="7" borderId="0" xfId="0" applyNumberFormat="1" applyFont="1" applyFill="1"/>
    <xf numFmtId="0" fontId="0" fillId="7" borderId="0" xfId="0" applyFill="1" applyAlignment="1">
      <alignment horizontal="left"/>
    </xf>
    <xf numFmtId="0" fontId="15" fillId="7" borderId="0" xfId="0" applyFont="1" applyFill="1" applyAlignment="1">
      <alignment horizontal="left"/>
    </xf>
    <xf numFmtId="0" fontId="15" fillId="7" borderId="5" xfId="0" applyFont="1" applyFill="1" applyBorder="1" applyAlignment="1">
      <alignment horizontal="left" vertical="center" wrapText="1"/>
    </xf>
    <xf numFmtId="0" fontId="76" fillId="7" borderId="5" xfId="0" applyFont="1" applyFill="1" applyBorder="1" applyAlignment="1">
      <alignment horizontal="left" vertical="center" wrapText="1"/>
    </xf>
    <xf numFmtId="0" fontId="0" fillId="7" borderId="5" xfId="0" applyFill="1" applyBorder="1" applyAlignment="1">
      <alignment horizontal="left"/>
    </xf>
    <xf numFmtId="0" fontId="86" fillId="7" borderId="19" xfId="0" applyFont="1" applyFill="1" applyBorder="1" applyAlignment="1">
      <alignment horizontal="left" vertical="center" wrapText="1"/>
    </xf>
    <xf numFmtId="0" fontId="17" fillId="7" borderId="21" xfId="0" applyFont="1" applyFill="1" applyBorder="1" applyAlignment="1">
      <alignment horizontal="left" vertical="center" wrapText="1"/>
    </xf>
    <xf numFmtId="0" fontId="86" fillId="7" borderId="21" xfId="0" applyFont="1" applyFill="1" applyBorder="1" applyAlignment="1">
      <alignment horizontal="left" vertical="center" wrapText="1"/>
    </xf>
    <xf numFmtId="4" fontId="15" fillId="7" borderId="0" xfId="0" applyNumberFormat="1" applyFont="1" applyFill="1" applyAlignment="1">
      <alignment horizontal="left"/>
    </xf>
    <xf numFmtId="4" fontId="0" fillId="7" borderId="0" xfId="0" applyNumberFormat="1" applyFill="1" applyAlignment="1">
      <alignment horizontal="left"/>
    </xf>
    <xf numFmtId="4" fontId="0" fillId="7" borderId="5" xfId="0" applyNumberFormat="1" applyFill="1" applyBorder="1" applyAlignment="1">
      <alignment horizontal="left"/>
    </xf>
    <xf numFmtId="4" fontId="15" fillId="7" borderId="5" xfId="0" applyNumberFormat="1" applyFont="1" applyFill="1" applyBorder="1" applyAlignment="1">
      <alignment horizontal="left"/>
    </xf>
    <xf numFmtId="0" fontId="86" fillId="7" borderId="17" xfId="0" applyFont="1" applyFill="1" applyBorder="1" applyAlignment="1">
      <alignment horizontal="left" vertical="center" wrapText="1"/>
    </xf>
    <xf numFmtId="0" fontId="17" fillId="7" borderId="22" xfId="0" applyFont="1" applyFill="1" applyBorder="1" applyAlignment="1">
      <alignment horizontal="left" vertical="center"/>
    </xf>
    <xf numFmtId="4" fontId="17" fillId="7" borderId="22" xfId="0" applyNumberFormat="1" applyFont="1" applyFill="1" applyBorder="1" applyAlignment="1">
      <alignment horizontal="left" vertical="center"/>
    </xf>
    <xf numFmtId="4" fontId="53" fillId="7" borderId="22" xfId="0" applyNumberFormat="1" applyFont="1" applyFill="1" applyBorder="1" applyAlignment="1">
      <alignment horizontal="left" vertical="center"/>
    </xf>
    <xf numFmtId="0" fontId="27" fillId="0" borderId="5" xfId="0" applyFont="1" applyBorder="1" applyAlignment="1">
      <alignment horizontal="left" vertical="center" wrapText="1"/>
    </xf>
    <xf numFmtId="0" fontId="76" fillId="0" borderId="5" xfId="0" applyFont="1" applyBorder="1" applyAlignment="1">
      <alignment horizontal="left" vertical="center" wrapText="1"/>
    </xf>
    <xf numFmtId="0" fontId="80" fillId="0" borderId="5" xfId="0" applyFont="1" applyBorder="1" applyAlignment="1">
      <alignment horizontal="left" vertical="center" wrapText="1"/>
    </xf>
    <xf numFmtId="0" fontId="79" fillId="0" borderId="5" xfId="0" applyFont="1" applyBorder="1" applyAlignment="1">
      <alignment horizontal="left" vertical="center" wrapText="1"/>
    </xf>
    <xf numFmtId="0" fontId="20" fillId="0" borderId="5" xfId="0" applyFont="1" applyBorder="1" applyAlignment="1">
      <alignment horizontal="center" vertical="center" wrapText="1"/>
    </xf>
    <xf numFmtId="0" fontId="25" fillId="0" borderId="5" xfId="0" applyFont="1" applyBorder="1" applyAlignment="1">
      <alignment horizontal="center" vertical="center" wrapText="1"/>
    </xf>
    <xf numFmtId="1" fontId="35" fillId="0" borderId="5" xfId="3" applyNumberFormat="1" applyFont="1" applyFill="1" applyBorder="1" applyAlignment="1">
      <alignment horizontal="center" vertical="center"/>
    </xf>
    <xf numFmtId="1" fontId="35" fillId="0" borderId="5" xfId="3" applyNumberFormat="1" applyFont="1" applyFill="1" applyBorder="1" applyAlignment="1">
      <alignment horizontal="center" vertical="center" wrapText="1"/>
    </xf>
    <xf numFmtId="14" fontId="10" fillId="0" borderId="5" xfId="0" applyNumberFormat="1" applyFont="1" applyBorder="1" applyAlignment="1">
      <alignment horizontal="center" vertical="center"/>
    </xf>
    <xf numFmtId="0" fontId="25" fillId="13" borderId="5" xfId="0" applyFont="1" applyFill="1" applyBorder="1" applyAlignment="1">
      <alignment horizontal="left" vertical="center" wrapText="1"/>
    </xf>
    <xf numFmtId="0" fontId="37" fillId="0" borderId="5" xfId="0" applyFont="1" applyBorder="1" applyAlignment="1">
      <alignment horizontal="left" vertical="center" wrapText="1"/>
    </xf>
    <xf numFmtId="0" fontId="35" fillId="0" borderId="8" xfId="0" applyFont="1" applyBorder="1" applyAlignment="1">
      <alignment horizontal="left" vertical="center" wrapText="1"/>
    </xf>
    <xf numFmtId="0" fontId="35" fillId="11" borderId="5" xfId="0" applyFont="1" applyFill="1" applyBorder="1" applyAlignment="1">
      <alignment horizontal="left" vertical="center" wrapText="1"/>
    </xf>
    <xf numFmtId="4" fontId="10" fillId="11" borderId="5" xfId="0" applyNumberFormat="1" applyFont="1" applyFill="1" applyBorder="1" applyAlignment="1">
      <alignment horizontal="right" vertical="center" wrapText="1"/>
    </xf>
    <xf numFmtId="0" fontId="20" fillId="9" borderId="8" xfId="0" applyFont="1" applyFill="1" applyBorder="1" applyAlignment="1">
      <alignment vertical="center" wrapText="1"/>
    </xf>
    <xf numFmtId="0" fontId="10" fillId="10" borderId="5" xfId="0" applyFont="1" applyFill="1" applyBorder="1" applyAlignment="1">
      <alignment vertical="center" wrapText="1"/>
    </xf>
    <xf numFmtId="0" fontId="13" fillId="10" borderId="5" xfId="0" applyFont="1" applyFill="1" applyBorder="1" applyAlignment="1">
      <alignment vertical="center" wrapText="1"/>
    </xf>
    <xf numFmtId="0" fontId="13" fillId="7" borderId="5" xfId="0" applyFont="1" applyFill="1" applyBorder="1" applyAlignment="1">
      <alignment vertical="center" wrapText="1"/>
    </xf>
    <xf numFmtId="0" fontId="13" fillId="10" borderId="8" xfId="0" applyFont="1" applyFill="1" applyBorder="1" applyAlignment="1">
      <alignment vertical="center" wrapText="1"/>
    </xf>
    <xf numFmtId="0" fontId="35" fillId="0" borderId="0" xfId="0" applyFont="1" applyAlignment="1">
      <alignment horizontal="left" vertical="center" wrapText="1"/>
    </xf>
    <xf numFmtId="4" fontId="92" fillId="11" borderId="5" xfId="0" applyNumberFormat="1" applyFont="1" applyFill="1" applyBorder="1" applyAlignment="1">
      <alignment horizontal="left" vertical="center" wrapText="1"/>
    </xf>
    <xf numFmtId="0" fontId="35" fillId="11" borderId="5" xfId="0" applyFont="1" applyFill="1" applyBorder="1" applyAlignment="1">
      <alignment horizontal="left" vertical="center"/>
    </xf>
    <xf numFmtId="4" fontId="35" fillId="0" borderId="0" xfId="0" applyNumberFormat="1" applyFont="1" applyAlignment="1">
      <alignment horizontal="left" vertical="center" wrapText="1"/>
    </xf>
    <xf numFmtId="49" fontId="92" fillId="11" borderId="5" xfId="0" applyNumberFormat="1" applyFont="1" applyFill="1" applyBorder="1" applyAlignment="1">
      <alignment horizontal="left" vertical="top" wrapText="1"/>
    </xf>
    <xf numFmtId="168" fontId="15" fillId="0" borderId="5" xfId="0" applyNumberFormat="1" applyFont="1" applyBorder="1" applyAlignment="1">
      <alignment horizontal="center" vertical="center" wrapText="1"/>
    </xf>
    <xf numFmtId="168" fontId="67" fillId="0" borderId="5" xfId="0" applyNumberFormat="1" applyFont="1" applyBorder="1" applyAlignment="1">
      <alignment horizontal="center" vertical="center" wrapText="1"/>
    </xf>
    <xf numFmtId="168" fontId="79" fillId="0" borderId="5" xfId="0" applyNumberFormat="1" applyFont="1" applyBorder="1" applyAlignment="1">
      <alignment horizontal="center" vertical="center" wrapText="1"/>
    </xf>
    <xf numFmtId="168" fontId="0" fillId="7" borderId="0" xfId="0" applyNumberFormat="1" applyFill="1"/>
    <xf numFmtId="168" fontId="0" fillId="0" borderId="0" xfId="0" applyNumberFormat="1"/>
    <xf numFmtId="4" fontId="10" fillId="18" borderId="5" xfId="0" applyNumberFormat="1" applyFont="1" applyFill="1" applyBorder="1" applyAlignment="1">
      <alignment horizontal="right" vertical="center" wrapText="1"/>
    </xf>
    <xf numFmtId="3" fontId="54" fillId="0" borderId="5" xfId="0" applyNumberFormat="1" applyFont="1" applyBorder="1" applyAlignment="1">
      <alignment horizontal="center" vertical="center" wrapText="1"/>
    </xf>
    <xf numFmtId="0" fontId="35" fillId="0" borderId="5" xfId="0" applyFont="1" applyBorder="1" applyAlignment="1">
      <alignment horizontal="left" vertical="center" wrapText="1"/>
    </xf>
    <xf numFmtId="49" fontId="28" fillId="0" borderId="5" xfId="0" applyNumberFormat="1" applyFont="1" applyBorder="1" applyAlignment="1">
      <alignment horizontal="center" vertical="center"/>
    </xf>
    <xf numFmtId="0" fontId="35" fillId="0" borderId="5" xfId="0" applyFont="1" applyBorder="1" applyAlignment="1">
      <alignment horizontal="left" vertical="center"/>
    </xf>
    <xf numFmtId="49" fontId="92" fillId="0" borderId="5" xfId="0" applyNumberFormat="1" applyFont="1" applyBorder="1" applyAlignment="1">
      <alignment horizontal="left" vertical="center" wrapText="1"/>
    </xf>
    <xf numFmtId="4" fontId="92" fillId="0" borderId="5" xfId="0" applyNumberFormat="1" applyFont="1" applyBorder="1" applyAlignment="1">
      <alignment horizontal="left" vertical="center" wrapText="1"/>
    </xf>
    <xf numFmtId="0" fontId="93" fillId="0" borderId="5" xfId="0" applyFont="1" applyBorder="1" applyAlignment="1">
      <alignment horizontal="left" vertical="center" wrapText="1"/>
    </xf>
    <xf numFmtId="4" fontId="66" fillId="0" borderId="5" xfId="0" applyNumberFormat="1" applyFont="1" applyBorder="1" applyAlignment="1">
      <alignment horizontal="right" vertical="center" wrapText="1"/>
    </xf>
    <xf numFmtId="0" fontId="54" fillId="0" borderId="5" xfId="0" applyFont="1" applyBorder="1" applyAlignment="1">
      <alignment horizontal="center" vertical="center" wrapText="1"/>
    </xf>
    <xf numFmtId="0" fontId="20" fillId="9" borderId="5" xfId="0" applyFont="1" applyFill="1" applyBorder="1" applyAlignment="1">
      <alignment horizontal="left" vertical="center" wrapText="1"/>
    </xf>
    <xf numFmtId="0" fontId="28" fillId="0" borderId="5" xfId="0" applyFont="1" applyBorder="1" applyAlignment="1">
      <alignment horizontal="left" vertical="center" wrapText="1"/>
    </xf>
    <xf numFmtId="4" fontId="7" fillId="13" borderId="0" xfId="0" applyNumberFormat="1" applyFont="1" applyFill="1" applyAlignment="1">
      <alignment horizontal="right" vertical="center"/>
    </xf>
    <xf numFmtId="0" fontId="10" fillId="0" borderId="5" xfId="0" applyFont="1" applyBorder="1" applyAlignment="1">
      <alignment horizontal="right" vertical="center" wrapText="1"/>
    </xf>
    <xf numFmtId="0" fontId="29" fillId="11" borderId="5" xfId="0" applyFont="1" applyFill="1" applyBorder="1" applyAlignment="1">
      <alignment vertical="center" wrapText="1"/>
    </xf>
    <xf numFmtId="0" fontId="10" fillId="11" borderId="5" xfId="0" applyFont="1" applyFill="1" applyBorder="1" applyAlignment="1">
      <alignment vertical="center" wrapText="1"/>
    </xf>
    <xf numFmtId="0" fontId="13" fillId="11" borderId="5" xfId="0" applyFont="1" applyFill="1" applyBorder="1" applyAlignment="1">
      <alignment vertical="center" wrapText="1"/>
    </xf>
    <xf numFmtId="0" fontId="13" fillId="11" borderId="8" xfId="0" applyFont="1" applyFill="1" applyBorder="1" applyAlignment="1">
      <alignment vertical="center" wrapText="1"/>
    </xf>
    <xf numFmtId="0" fontId="19" fillId="0" borderId="0" xfId="0" applyFont="1" applyAlignment="1">
      <alignment wrapText="1"/>
    </xf>
    <xf numFmtId="0" fontId="95" fillId="0" borderId="5" xfId="0" applyFont="1" applyBorder="1" applyAlignment="1">
      <alignment wrapText="1"/>
    </xf>
    <xf numFmtId="0" fontId="19" fillId="0" borderId="5" xfId="0" applyFont="1" applyBorder="1" applyAlignment="1">
      <alignment wrapText="1"/>
    </xf>
    <xf numFmtId="4" fontId="0" fillId="0" borderId="5" xfId="0" applyNumberFormat="1" applyBorder="1" applyAlignment="1">
      <alignment wrapText="1"/>
    </xf>
    <xf numFmtId="0" fontId="95" fillId="0" borderId="0" xfId="0" applyFont="1" applyAlignment="1">
      <alignment wrapText="1"/>
    </xf>
    <xf numFmtId="4" fontId="15" fillId="0" borderId="0" xfId="0" applyNumberFormat="1" applyFont="1" applyAlignment="1">
      <alignment wrapText="1"/>
    </xf>
    <xf numFmtId="0" fontId="37" fillId="0" borderId="0" xfId="0" applyFont="1" applyAlignment="1">
      <alignment horizontal="left" vertical="center" wrapText="1"/>
    </xf>
    <xf numFmtId="0" fontId="96" fillId="0" borderId="5" xfId="0" applyFont="1" applyBorder="1" applyAlignment="1">
      <alignment horizontal="left" vertical="center" wrapText="1"/>
    </xf>
    <xf numFmtId="0" fontId="94" fillId="0" borderId="5" xfId="0" applyFont="1" applyBorder="1" applyAlignment="1">
      <alignment horizontal="left" vertical="center" wrapText="1"/>
    </xf>
    <xf numFmtId="0" fontId="8" fillId="9" borderId="8" xfId="0" applyFont="1" applyFill="1" applyBorder="1" applyAlignment="1">
      <alignment horizontal="left" vertical="center" wrapText="1"/>
    </xf>
    <xf numFmtId="0" fontId="10" fillId="0" borderId="5" xfId="0" applyFont="1" applyBorder="1" applyAlignment="1">
      <alignment horizontal="left" vertical="center" wrapText="1"/>
    </xf>
    <xf numFmtId="0" fontId="11" fillId="0" borderId="5" xfId="0" applyFont="1" applyBorder="1" applyAlignment="1">
      <alignment horizontal="left" vertical="center" wrapText="1"/>
    </xf>
    <xf numFmtId="0" fontId="10" fillId="0" borderId="13" xfId="0" applyFont="1" applyBorder="1" applyAlignment="1">
      <alignment horizontal="left" vertical="center" wrapText="1"/>
    </xf>
    <xf numFmtId="0" fontId="11" fillId="0" borderId="11" xfId="0" applyFont="1" applyBorder="1" applyAlignment="1">
      <alignment horizontal="left" vertical="center" wrapText="1"/>
    </xf>
    <xf numFmtId="0" fontId="11" fillId="0" borderId="5" xfId="0" applyFont="1" applyBorder="1" applyAlignment="1">
      <alignment horizontal="left" vertical="top" wrapText="1"/>
    </xf>
    <xf numFmtId="0" fontId="13" fillId="0" borderId="8" xfId="0" applyFont="1" applyBorder="1" applyAlignment="1">
      <alignment horizontal="left" vertical="center" wrapText="1"/>
    </xf>
    <xf numFmtId="0" fontId="13" fillId="0" borderId="8" xfId="0" applyFont="1" applyBorder="1" applyAlignment="1">
      <alignment horizontal="left" wrapText="1"/>
    </xf>
    <xf numFmtId="0" fontId="13" fillId="12" borderId="5" xfId="0" applyFont="1" applyFill="1" applyBorder="1" applyAlignment="1">
      <alignment horizontal="left" vertical="center" wrapText="1"/>
    </xf>
    <xf numFmtId="0" fontId="10" fillId="12" borderId="5" xfId="0" applyFont="1" applyFill="1" applyBorder="1" applyAlignment="1">
      <alignment horizontal="left" vertical="center" wrapText="1"/>
    </xf>
    <xf numFmtId="0" fontId="13" fillId="6" borderId="5" xfId="0" applyFont="1" applyFill="1" applyBorder="1" applyAlignment="1">
      <alignment horizontal="left" vertical="center" wrapText="1"/>
    </xf>
    <xf numFmtId="0" fontId="11" fillId="12" borderId="5" xfId="0" applyFont="1" applyFill="1" applyBorder="1" applyAlignment="1">
      <alignment horizontal="left" vertical="center" wrapText="1"/>
    </xf>
    <xf numFmtId="0" fontId="13" fillId="12" borderId="7" xfId="0" applyFont="1" applyFill="1" applyBorder="1" applyAlignment="1">
      <alignment horizontal="left" vertical="center" wrapText="1"/>
    </xf>
    <xf numFmtId="0" fontId="13" fillId="12" borderId="6" xfId="0" applyFont="1" applyFill="1" applyBorder="1" applyAlignment="1">
      <alignment horizontal="left" vertical="center" wrapText="1"/>
    </xf>
    <xf numFmtId="0" fontId="11" fillId="0" borderId="7" xfId="0" applyFont="1" applyBorder="1" applyAlignment="1">
      <alignment horizontal="left" vertical="center" wrapText="1"/>
    </xf>
    <xf numFmtId="4" fontId="8" fillId="30" borderId="5" xfId="0" applyNumberFormat="1" applyFont="1" applyFill="1" applyBorder="1" applyAlignment="1">
      <alignment horizontal="center" vertical="center" wrapText="1"/>
    </xf>
    <xf numFmtId="4" fontId="7" fillId="13" borderId="3" xfId="0" applyNumberFormat="1" applyFont="1" applyFill="1" applyBorder="1" applyAlignment="1">
      <alignment horizontal="left" vertical="center"/>
    </xf>
    <xf numFmtId="4" fontId="56" fillId="17" borderId="5" xfId="0" applyNumberFormat="1" applyFont="1" applyFill="1" applyBorder="1" applyAlignment="1">
      <alignment horizontal="left" vertical="center"/>
    </xf>
    <xf numFmtId="0" fontId="25" fillId="9" borderId="5" xfId="0" applyFont="1" applyFill="1" applyBorder="1" applyAlignment="1">
      <alignment horizontal="left" vertical="center" wrapText="1"/>
    </xf>
    <xf numFmtId="0" fontId="94" fillId="0" borderId="8" xfId="0" applyFont="1" applyBorder="1" applyAlignment="1">
      <alignment horizontal="left" vertical="center" wrapText="1"/>
    </xf>
    <xf numFmtId="4" fontId="0" fillId="7" borderId="5" xfId="0" applyNumberFormat="1" applyFill="1" applyBorder="1" applyAlignment="1">
      <alignment wrapText="1"/>
    </xf>
    <xf numFmtId="0" fontId="10" fillId="11" borderId="5" xfId="0" applyFont="1" applyFill="1" applyBorder="1" applyAlignment="1">
      <alignment horizontal="right" vertical="center" wrapText="1"/>
    </xf>
    <xf numFmtId="14" fontId="13" fillId="0" borderId="5" xfId="0" applyNumberFormat="1" applyFont="1" applyBorder="1" applyAlignment="1" applyProtection="1">
      <alignment horizontal="center" vertical="center" wrapText="1"/>
      <protection locked="0"/>
    </xf>
    <xf numFmtId="14" fontId="13" fillId="0" borderId="5" xfId="0" applyNumberFormat="1" applyFont="1" applyBorder="1" applyAlignment="1" applyProtection="1">
      <alignment horizontal="center" vertical="center"/>
      <protection locked="0"/>
    </xf>
    <xf numFmtId="0" fontId="20" fillId="0" borderId="5" xfId="0" applyFont="1" applyBorder="1" applyAlignment="1" applyProtection="1">
      <alignment horizontal="center" vertical="center" wrapText="1"/>
      <protection locked="0"/>
    </xf>
    <xf numFmtId="0" fontId="10" fillId="0" borderId="5" xfId="0" applyFont="1" applyBorder="1" applyAlignment="1" applyProtection="1">
      <alignment horizontal="center" vertical="center"/>
      <protection locked="0"/>
    </xf>
    <xf numFmtId="0" fontId="13" fillId="0" borderId="5" xfId="0" applyFont="1" applyBorder="1" applyAlignment="1" applyProtection="1">
      <alignment horizontal="center" vertical="center"/>
      <protection locked="0"/>
    </xf>
    <xf numFmtId="0" fontId="13" fillId="0" borderId="5" xfId="0" applyFont="1" applyBorder="1" applyAlignment="1" applyProtection="1">
      <alignment horizontal="center" vertical="center" wrapText="1"/>
      <protection locked="0"/>
    </xf>
    <xf numFmtId="0" fontId="10" fillId="0" borderId="5" xfId="0" applyFont="1" applyBorder="1" applyAlignment="1" applyProtection="1">
      <alignment horizontal="center" vertical="center" wrapText="1"/>
      <protection locked="0"/>
    </xf>
    <xf numFmtId="0" fontId="10" fillId="0" borderId="8" xfId="0" applyFont="1" applyBorder="1" applyAlignment="1" applyProtection="1">
      <alignment horizontal="center" vertical="center"/>
      <protection locked="0"/>
    </xf>
    <xf numFmtId="0" fontId="13" fillId="0" borderId="8" xfId="0" applyFont="1" applyBorder="1" applyAlignment="1" applyProtection="1">
      <alignment horizontal="center" vertical="center"/>
      <protection locked="0"/>
    </xf>
    <xf numFmtId="0" fontId="2" fillId="0" borderId="5" xfId="0" applyFont="1" applyBorder="1" applyAlignment="1" applyProtection="1">
      <alignment horizontal="center" vertical="center"/>
      <protection locked="0"/>
    </xf>
    <xf numFmtId="0" fontId="35" fillId="0" borderId="0" xfId="0" applyFont="1" applyAlignment="1">
      <alignment horizontal="center" vertical="center"/>
    </xf>
    <xf numFmtId="0" fontId="35" fillId="0" borderId="0" xfId="0" applyFont="1"/>
    <xf numFmtId="0" fontId="8" fillId="29" borderId="5" xfId="0" applyFont="1" applyFill="1" applyBorder="1" applyAlignment="1">
      <alignment vertical="center" wrapText="1"/>
    </xf>
    <xf numFmtId="0" fontId="98" fillId="5" borderId="5" xfId="0" applyFont="1" applyFill="1" applyBorder="1" applyAlignment="1">
      <alignment horizontal="center" vertical="center" wrapText="1"/>
    </xf>
    <xf numFmtId="0" fontId="98" fillId="5" borderId="5" xfId="0" applyFont="1" applyFill="1" applyBorder="1" applyAlignment="1">
      <alignment horizontal="left" vertical="center" wrapText="1"/>
    </xf>
    <xf numFmtId="0" fontId="98" fillId="8" borderId="5" xfId="0" applyFont="1" applyFill="1" applyBorder="1" applyAlignment="1">
      <alignment horizontal="left" vertical="center" wrapText="1"/>
    </xf>
    <xf numFmtId="0" fontId="99" fillId="0" borderId="5" xfId="0" applyFont="1" applyBorder="1" applyAlignment="1">
      <alignment vertical="center" wrapText="1"/>
    </xf>
    <xf numFmtId="0" fontId="100" fillId="0" borderId="0" xfId="0" applyFont="1" applyAlignment="1">
      <alignment horizontal="center"/>
    </xf>
    <xf numFmtId="0" fontId="35" fillId="0" borderId="6" xfId="0" applyFont="1" applyBorder="1" applyAlignment="1">
      <alignment horizontal="center" vertical="center" wrapText="1"/>
    </xf>
    <xf numFmtId="0" fontId="101" fillId="4" borderId="6" xfId="0" applyFont="1" applyFill="1" applyBorder="1" applyAlignment="1">
      <alignment horizontal="center" vertical="center" wrapText="1"/>
    </xf>
    <xf numFmtId="0" fontId="11" fillId="7" borderId="6" xfId="0" applyFont="1" applyFill="1" applyBorder="1" applyAlignment="1">
      <alignment horizontal="center" vertical="center" wrapText="1"/>
    </xf>
    <xf numFmtId="0" fontId="11" fillId="16" borderId="6" xfId="0" applyFont="1" applyFill="1" applyBorder="1" applyAlignment="1">
      <alignment horizontal="left" vertical="center" wrapText="1"/>
    </xf>
    <xf numFmtId="0" fontId="102" fillId="0" borderId="5" xfId="0" applyFont="1" applyBorder="1" applyAlignment="1">
      <alignment horizontal="center" vertical="center"/>
    </xf>
    <xf numFmtId="0" fontId="102" fillId="0" borderId="0" xfId="0" applyFont="1"/>
    <xf numFmtId="0" fontId="101" fillId="4" borderId="5" xfId="0" applyFont="1" applyFill="1" applyBorder="1" applyAlignment="1">
      <alignment horizontal="center" vertical="center" wrapText="1"/>
    </xf>
    <xf numFmtId="0" fontId="11" fillId="7" borderId="5" xfId="0" applyFont="1" applyFill="1" applyBorder="1" applyAlignment="1">
      <alignment horizontal="center" vertical="center" wrapText="1"/>
    </xf>
    <xf numFmtId="0" fontId="11" fillId="16" borderId="5" xfId="0" applyFont="1" applyFill="1" applyBorder="1" applyAlignment="1">
      <alignment horizontal="left" vertical="center" wrapText="1"/>
    </xf>
    <xf numFmtId="0" fontId="101" fillId="0" borderId="5" xfId="0" applyFont="1" applyBorder="1" applyAlignment="1">
      <alignment horizontal="center" vertical="center" wrapText="1"/>
    </xf>
    <xf numFmtId="0" fontId="101" fillId="4" borderId="5" xfId="0" applyFont="1" applyFill="1" applyBorder="1" applyAlignment="1">
      <alignment horizontal="left" vertical="center" wrapText="1"/>
    </xf>
    <xf numFmtId="0" fontId="103" fillId="0" borderId="5" xfId="0" applyFont="1" applyBorder="1" applyAlignment="1">
      <alignment horizontal="left" vertical="center" wrapText="1"/>
    </xf>
    <xf numFmtId="0" fontId="35" fillId="0" borderId="5" xfId="0" applyFont="1" applyBorder="1" applyAlignment="1">
      <alignment wrapText="1"/>
    </xf>
    <xf numFmtId="4" fontId="13" fillId="11" borderId="5" xfId="0" applyNumberFormat="1" applyFont="1" applyFill="1" applyBorder="1" applyAlignment="1">
      <alignment horizontal="right" vertical="center"/>
    </xf>
    <xf numFmtId="1" fontId="35" fillId="0" borderId="5" xfId="0" applyNumberFormat="1" applyFont="1" applyBorder="1" applyAlignment="1">
      <alignment horizontal="center" vertical="center" wrapText="1"/>
    </xf>
    <xf numFmtId="0" fontId="92" fillId="0" borderId="5" xfId="0" applyFont="1" applyBorder="1" applyAlignment="1">
      <alignment horizontal="left" vertical="center" wrapText="1"/>
    </xf>
    <xf numFmtId="0" fontId="104" fillId="0" borderId="5" xfId="0" applyFont="1" applyBorder="1" applyAlignment="1">
      <alignment horizontal="center" vertical="center" wrapText="1"/>
    </xf>
    <xf numFmtId="0" fontId="104" fillId="0" borderId="5" xfId="0" applyFont="1" applyBorder="1" applyAlignment="1">
      <alignment horizontal="left" vertical="center" wrapText="1"/>
    </xf>
    <xf numFmtId="0" fontId="35" fillId="0" borderId="5" xfId="0" applyFont="1" applyBorder="1" applyAlignment="1">
      <alignment horizontal="center" vertical="center"/>
    </xf>
    <xf numFmtId="0" fontId="35" fillId="0" borderId="5" xfId="0" applyFont="1" applyBorder="1" applyAlignment="1">
      <alignment horizontal="left" wrapText="1"/>
    </xf>
    <xf numFmtId="1" fontId="66" fillId="0" borderId="0" xfId="0" applyNumberFormat="1" applyFont="1" applyAlignment="1">
      <alignment horizontal="center" vertical="center"/>
    </xf>
    <xf numFmtId="4" fontId="13" fillId="11" borderId="5" xfId="0" applyNumberFormat="1" applyFont="1" applyFill="1" applyBorder="1" applyAlignment="1">
      <alignment horizontal="right" vertical="center" wrapText="1"/>
    </xf>
    <xf numFmtId="4" fontId="35" fillId="11" borderId="5" xfId="0" applyNumberFormat="1" applyFont="1" applyFill="1" applyBorder="1" applyAlignment="1">
      <alignment vertical="center" wrapText="1"/>
    </xf>
    <xf numFmtId="1" fontId="66" fillId="0" borderId="5" xfId="0" applyNumberFormat="1" applyFont="1" applyBorder="1" applyAlignment="1">
      <alignment horizontal="center" vertical="center"/>
    </xf>
    <xf numFmtId="0" fontId="106" fillId="0" borderId="0" xfId="0" applyFont="1" applyAlignment="1">
      <alignment horizontal="left" wrapText="1"/>
    </xf>
    <xf numFmtId="0" fontId="106" fillId="0" borderId="0" xfId="0" applyFont="1" applyAlignment="1">
      <alignment horizontal="left"/>
    </xf>
    <xf numFmtId="0" fontId="106" fillId="0" borderId="0" xfId="0" applyFont="1"/>
    <xf numFmtId="0" fontId="106" fillId="0" borderId="0" xfId="0" applyFont="1" applyAlignment="1">
      <alignment horizontal="left" vertical="center"/>
    </xf>
    <xf numFmtId="0" fontId="13" fillId="0" borderId="0" xfId="0" applyFont="1" applyAlignment="1">
      <alignment horizontal="left"/>
    </xf>
    <xf numFmtId="0" fontId="94" fillId="0" borderId="0" xfId="0" applyFont="1" applyAlignment="1">
      <alignment horizontal="left" vertical="center"/>
    </xf>
    <xf numFmtId="1" fontId="13" fillId="0" borderId="0" xfId="0" applyNumberFormat="1" applyFont="1" applyAlignment="1">
      <alignment horizontal="center" vertical="center"/>
    </xf>
    <xf numFmtId="0" fontId="106" fillId="0" borderId="0" xfId="0" applyFont="1" applyAlignment="1">
      <alignment horizontal="center" vertical="center"/>
    </xf>
    <xf numFmtId="0" fontId="35" fillId="0" borderId="0" xfId="0" applyFont="1" applyAlignment="1">
      <alignment horizontal="left"/>
    </xf>
    <xf numFmtId="0" fontId="97" fillId="7" borderId="0" xfId="0" applyFont="1" applyFill="1" applyAlignment="1">
      <alignment horizontal="center" vertical="center"/>
    </xf>
    <xf numFmtId="39" fontId="35" fillId="0" borderId="0" xfId="0" applyNumberFormat="1" applyFont="1" applyAlignment="1">
      <alignment horizontal="right" vertical="center" wrapText="1"/>
    </xf>
    <xf numFmtId="3" fontId="106" fillId="0" borderId="0" xfId="0" applyNumberFormat="1" applyFont="1" applyAlignment="1">
      <alignment horizontal="right" vertical="center"/>
    </xf>
    <xf numFmtId="4" fontId="106" fillId="0" borderId="0" xfId="0" applyNumberFormat="1" applyFont="1" applyAlignment="1">
      <alignment horizontal="right" vertical="center"/>
    </xf>
    <xf numFmtId="0" fontId="106" fillId="4" borderId="0" xfId="0" applyFont="1" applyFill="1" applyAlignment="1">
      <alignment horizontal="left" vertical="center"/>
    </xf>
    <xf numFmtId="0" fontId="106" fillId="0" borderId="0" xfId="0" applyFont="1" applyAlignment="1">
      <alignment horizontal="right" vertical="center"/>
    </xf>
    <xf numFmtId="4" fontId="106" fillId="0" borderId="0" xfId="0" applyNumberFormat="1" applyFont="1" applyAlignment="1">
      <alignment horizontal="center" vertical="center"/>
    </xf>
    <xf numFmtId="4" fontId="106" fillId="0" borderId="0" xfId="0" applyNumberFormat="1" applyFont="1"/>
    <xf numFmtId="4" fontId="35" fillId="0" borderId="0" xfId="0" applyNumberFormat="1" applyFont="1" applyAlignment="1">
      <alignment horizontal="center" vertical="center"/>
    </xf>
    <xf numFmtId="4" fontId="35" fillId="0" borderId="0" xfId="0" applyNumberFormat="1" applyFont="1"/>
    <xf numFmtId="0" fontId="103" fillId="0" borderId="0" xfId="0" applyFont="1" applyAlignment="1">
      <alignment horizontal="left" vertical="center"/>
    </xf>
    <xf numFmtId="4" fontId="108" fillId="0" borderId="0" xfId="0" applyNumberFormat="1" applyFont="1" applyAlignment="1">
      <alignment horizontal="left" vertical="center"/>
    </xf>
    <xf numFmtId="4" fontId="35" fillId="0" borderId="0" xfId="0" applyNumberFormat="1" applyFont="1" applyAlignment="1">
      <alignment horizontal="left"/>
    </xf>
    <xf numFmtId="4" fontId="109" fillId="0" borderId="0" xfId="0" applyNumberFormat="1" applyFont="1" applyAlignment="1">
      <alignment horizontal="left"/>
    </xf>
    <xf numFmtId="4" fontId="106" fillId="0" borderId="0" xfId="0" applyNumberFormat="1" applyFont="1" applyAlignment="1">
      <alignment horizontal="left" vertical="center"/>
    </xf>
    <xf numFmtId="4" fontId="106" fillId="0" borderId="0" xfId="0" applyNumberFormat="1" applyFont="1" applyAlignment="1">
      <alignment horizontal="left"/>
    </xf>
    <xf numFmtId="0" fontId="109" fillId="0" borderId="0" xfId="0" applyFont="1" applyAlignment="1">
      <alignment horizontal="left"/>
    </xf>
    <xf numFmtId="0" fontId="13" fillId="0" borderId="0" xfId="0" applyFont="1" applyAlignment="1">
      <alignment horizontal="left" vertical="center"/>
    </xf>
    <xf numFmtId="0" fontId="109" fillId="20" borderId="5" xfId="0" applyFont="1" applyFill="1" applyBorder="1" applyAlignment="1">
      <alignment vertical="center"/>
    </xf>
    <xf numFmtId="0" fontId="35" fillId="20" borderId="5" xfId="0" applyFont="1" applyFill="1" applyBorder="1" applyAlignment="1">
      <alignment horizontal="center" vertical="center"/>
    </xf>
    <xf numFmtId="4" fontId="109" fillId="0" borderId="0" xfId="0" applyNumberFormat="1" applyFont="1" applyAlignment="1">
      <alignment horizontal="center" wrapText="1"/>
    </xf>
    <xf numFmtId="4" fontId="109" fillId="0" borderId="0" xfId="0" applyNumberFormat="1" applyFont="1" applyAlignment="1">
      <alignment horizontal="center" vertical="center" wrapText="1"/>
    </xf>
    <xf numFmtId="1" fontId="108" fillId="0" borderId="0" xfId="0" applyNumberFormat="1" applyFont="1" applyAlignment="1">
      <alignment horizontal="center" vertical="center"/>
    </xf>
    <xf numFmtId="0" fontId="109" fillId="0" borderId="0" xfId="0" applyFont="1" applyAlignment="1">
      <alignment vertical="center"/>
    </xf>
    <xf numFmtId="4" fontId="110" fillId="0" borderId="0" xfId="0" applyNumberFormat="1" applyFont="1" applyAlignment="1">
      <alignment horizontal="center" vertical="center"/>
    </xf>
    <xf numFmtId="0" fontId="35" fillId="0" borderId="0" xfId="0" applyFont="1" applyAlignment="1">
      <alignment vertical="center"/>
    </xf>
    <xf numFmtId="4" fontId="13" fillId="0" borderId="0" xfId="0" applyNumberFormat="1" applyFont="1" applyAlignment="1">
      <alignment horizontal="left" vertical="center"/>
    </xf>
    <xf numFmtId="4" fontId="109" fillId="0" borderId="5" xfId="0" applyNumberFormat="1" applyFont="1" applyBorder="1"/>
    <xf numFmtId="9" fontId="35" fillId="0" borderId="5" xfId="0" applyNumberFormat="1" applyFont="1" applyBorder="1"/>
    <xf numFmtId="4" fontId="108" fillId="0" borderId="0" xfId="0" applyNumberFormat="1" applyFont="1" applyAlignment="1">
      <alignment horizontal="center" vertical="center"/>
    </xf>
    <xf numFmtId="4" fontId="94" fillId="0" borderId="0" xfId="0" applyNumberFormat="1" applyFont="1" applyAlignment="1">
      <alignment horizontal="left" vertical="center"/>
    </xf>
    <xf numFmtId="4" fontId="109" fillId="0" borderId="0" xfId="0" applyNumberFormat="1" applyFont="1"/>
    <xf numFmtId="9" fontId="35" fillId="0" borderId="0" xfId="0" applyNumberFormat="1" applyFont="1"/>
    <xf numFmtId="4" fontId="37" fillId="0" borderId="0" xfId="0" applyNumberFormat="1" applyFont="1" applyAlignment="1">
      <alignment vertical="center"/>
    </xf>
    <xf numFmtId="0" fontId="109" fillId="0" borderId="5" xfId="0" applyFont="1" applyBorder="1"/>
    <xf numFmtId="0" fontId="109" fillId="0" borderId="0" xfId="0" applyFont="1"/>
    <xf numFmtId="4" fontId="35" fillId="0" borderId="0" xfId="0" applyNumberFormat="1" applyFont="1" applyAlignment="1">
      <alignment vertical="center"/>
    </xf>
    <xf numFmtId="0" fontId="35" fillId="0" borderId="5" xfId="0" applyFont="1" applyBorder="1"/>
    <xf numFmtId="4" fontId="97" fillId="0" borderId="0" xfId="0" applyNumberFormat="1" applyFont="1" applyAlignment="1">
      <alignment horizontal="left" vertical="center"/>
    </xf>
    <xf numFmtId="1" fontId="108" fillId="0" borderId="5" xfId="0" applyNumberFormat="1" applyFont="1" applyBorder="1" applyAlignment="1">
      <alignment horizontal="center" vertical="center"/>
    </xf>
    <xf numFmtId="0" fontId="13" fillId="0" borderId="5" xfId="0" applyFont="1" applyBorder="1" applyAlignment="1">
      <alignment horizontal="left" vertical="center"/>
    </xf>
    <xf numFmtId="4" fontId="108" fillId="0" borderId="5" xfId="0" applyNumberFormat="1" applyFont="1" applyBorder="1" applyAlignment="1">
      <alignment horizontal="right" vertical="center"/>
    </xf>
    <xf numFmtId="1" fontId="13" fillId="0" borderId="5" xfId="0" applyNumberFormat="1" applyFont="1" applyBorder="1" applyAlignment="1">
      <alignment horizontal="center" vertical="center"/>
    </xf>
    <xf numFmtId="4" fontId="108" fillId="0" borderId="5" xfId="0" applyNumberFormat="1" applyFont="1" applyBorder="1" applyAlignment="1">
      <alignment horizontal="left" vertical="center"/>
    </xf>
    <xf numFmtId="0" fontId="45" fillId="0" borderId="0" xfId="0" applyFont="1"/>
    <xf numFmtId="0" fontId="101" fillId="7" borderId="5" xfId="0" applyFont="1" applyFill="1" applyBorder="1" applyAlignment="1">
      <alignment horizontal="center" vertical="center" wrapText="1"/>
    </xf>
    <xf numFmtId="0" fontId="101" fillId="16" borderId="5" xfId="0" applyFont="1" applyFill="1" applyBorder="1" applyAlignment="1">
      <alignment horizontal="left" vertical="center" wrapText="1"/>
    </xf>
    <xf numFmtId="0" fontId="101" fillId="12" borderId="5" xfId="0" applyFont="1" applyFill="1" applyBorder="1" applyAlignment="1">
      <alignment horizontal="center" vertical="center" wrapText="1"/>
    </xf>
    <xf numFmtId="1" fontId="35" fillId="10" borderId="5" xfId="0" applyNumberFormat="1" applyFont="1" applyFill="1" applyBorder="1" applyAlignment="1">
      <alignment horizontal="center" vertical="center" wrapText="1"/>
    </xf>
    <xf numFmtId="0" fontId="35" fillId="7" borderId="0" xfId="0" applyFont="1" applyFill="1"/>
    <xf numFmtId="0" fontId="111" fillId="0" borderId="5" xfId="0" applyFont="1" applyBorder="1" applyAlignment="1">
      <alignment horizontal="left" vertical="center" wrapText="1"/>
    </xf>
    <xf numFmtId="1" fontId="66" fillId="10" borderId="0" xfId="0" applyNumberFormat="1" applyFont="1" applyFill="1" applyAlignment="1">
      <alignment horizontal="center" vertical="center"/>
    </xf>
    <xf numFmtId="1" fontId="35" fillId="10" borderId="5" xfId="0" applyNumberFormat="1" applyFont="1" applyFill="1" applyBorder="1" applyAlignment="1">
      <alignment horizontal="center" vertical="center"/>
    </xf>
    <xf numFmtId="0" fontId="35" fillId="7" borderId="5" xfId="0" applyFont="1" applyFill="1" applyBorder="1" applyAlignment="1">
      <alignment horizontal="center" vertical="center"/>
    </xf>
    <xf numFmtId="0" fontId="35" fillId="10" borderId="5" xfId="0" applyFont="1" applyFill="1" applyBorder="1" applyAlignment="1">
      <alignment horizontal="center" vertical="center" wrapText="1"/>
    </xf>
    <xf numFmtId="3" fontId="35" fillId="4" borderId="5" xfId="0" applyNumberFormat="1" applyFont="1" applyFill="1" applyBorder="1" applyAlignment="1">
      <alignment horizontal="center" vertical="center"/>
    </xf>
    <xf numFmtId="3" fontId="37" fillId="7" borderId="5" xfId="0" applyNumberFormat="1" applyFont="1" applyFill="1" applyBorder="1" applyAlignment="1">
      <alignment horizontal="center" vertical="center"/>
    </xf>
    <xf numFmtId="1" fontId="66" fillId="10" borderId="5" xfId="0" applyNumberFormat="1" applyFont="1" applyFill="1" applyBorder="1" applyAlignment="1">
      <alignment horizontal="center" vertical="center" wrapText="1"/>
    </xf>
    <xf numFmtId="0" fontId="35" fillId="4" borderId="5" xfId="0" applyFont="1" applyFill="1" applyBorder="1" applyAlignment="1">
      <alignment horizontal="left" vertical="center" wrapText="1"/>
    </xf>
    <xf numFmtId="0" fontId="101" fillId="6" borderId="5" xfId="0" applyFont="1" applyFill="1" applyBorder="1" applyAlignment="1">
      <alignment horizontal="center" vertical="center" wrapText="1"/>
    </xf>
    <xf numFmtId="0" fontId="94" fillId="4" borderId="5" xfId="0" applyFont="1" applyFill="1" applyBorder="1" applyAlignment="1">
      <alignment horizontal="left" vertical="center" wrapText="1"/>
    </xf>
    <xf numFmtId="0" fontId="108" fillId="0" borderId="0" xfId="0" applyFont="1" applyAlignment="1">
      <alignment horizontal="left"/>
    </xf>
    <xf numFmtId="0" fontId="35" fillId="0" borderId="0" xfId="0" applyFont="1" applyAlignment="1">
      <alignment horizontal="left" vertical="center"/>
    </xf>
    <xf numFmtId="4" fontId="35" fillId="0" borderId="0" xfId="0" applyNumberFormat="1" applyFont="1" applyAlignment="1">
      <alignment horizontal="right" vertical="center"/>
    </xf>
    <xf numFmtId="3" fontId="35" fillId="0" borderId="0" xfId="0" applyNumberFormat="1" applyFont="1" applyAlignment="1">
      <alignment horizontal="right" vertical="center"/>
    </xf>
    <xf numFmtId="0" fontId="35" fillId="0" borderId="0" xfId="0" applyFont="1" applyAlignment="1">
      <alignment horizontal="right" vertical="center"/>
    </xf>
    <xf numFmtId="0" fontId="11" fillId="0" borderId="6" xfId="0" applyFont="1" applyBorder="1" applyAlignment="1">
      <alignment horizontal="center" vertical="center" wrapText="1"/>
    </xf>
    <xf numFmtId="0" fontId="11" fillId="0" borderId="5" xfId="0" applyFont="1" applyBorder="1" applyAlignment="1">
      <alignment vertical="center" wrapText="1"/>
    </xf>
    <xf numFmtId="0" fontId="92" fillId="4" borderId="6" xfId="0" applyFont="1" applyFill="1" applyBorder="1" applyAlignment="1">
      <alignment horizontal="left" vertical="center" wrapText="1"/>
    </xf>
    <xf numFmtId="0" fontId="92" fillId="4" borderId="5" xfId="0" applyFont="1" applyFill="1" applyBorder="1" applyAlignment="1">
      <alignment horizontal="left" vertical="center" wrapText="1"/>
    </xf>
    <xf numFmtId="4" fontId="108" fillId="0" borderId="5" xfId="0" applyNumberFormat="1" applyFont="1" applyBorder="1"/>
    <xf numFmtId="0" fontId="105" fillId="0" borderId="5" xfId="0" applyFont="1" applyBorder="1" applyAlignment="1">
      <alignment horizontal="left" vertical="center" wrapText="1"/>
    </xf>
    <xf numFmtId="1" fontId="105" fillId="0" borderId="5" xfId="0" applyNumberFormat="1" applyFont="1" applyBorder="1" applyAlignment="1">
      <alignment horizontal="center" vertical="center" wrapText="1"/>
    </xf>
    <xf numFmtId="0" fontId="109" fillId="13" borderId="5" xfId="0" applyFont="1" applyFill="1" applyBorder="1" applyAlignment="1">
      <alignment horizontal="left" vertical="center" wrapText="1"/>
    </xf>
    <xf numFmtId="4" fontId="13" fillId="0" borderId="0" xfId="0" applyNumberFormat="1" applyFont="1" applyAlignment="1">
      <alignment horizontal="right" vertical="center" wrapText="1"/>
    </xf>
    <xf numFmtId="0" fontId="55" fillId="7" borderId="0" xfId="0" applyFont="1" applyFill="1" applyAlignment="1">
      <alignment horizontal="center" vertical="center"/>
    </xf>
    <xf numFmtId="0" fontId="55" fillId="7" borderId="14" xfId="0" applyFont="1" applyFill="1" applyBorder="1" applyAlignment="1">
      <alignment horizontal="center" vertical="center"/>
    </xf>
    <xf numFmtId="0" fontId="7" fillId="13" borderId="2" xfId="0" applyFont="1" applyFill="1" applyBorder="1" applyAlignment="1">
      <alignment horizontal="center" vertical="center"/>
    </xf>
    <xf numFmtId="0" fontId="7" fillId="13" borderId="3" xfId="0" applyFont="1" applyFill="1" applyBorder="1" applyAlignment="1">
      <alignment horizontal="center" vertical="center"/>
    </xf>
    <xf numFmtId="0" fontId="7" fillId="13" borderId="4" xfId="0" applyFont="1" applyFill="1" applyBorder="1" applyAlignment="1">
      <alignment horizontal="center" vertical="center"/>
    </xf>
    <xf numFmtId="0" fontId="13" fillId="12" borderId="8" xfId="0" applyFont="1" applyFill="1" applyBorder="1" applyAlignment="1">
      <alignment horizontal="center" vertical="center" wrapText="1"/>
    </xf>
    <xf numFmtId="0" fontId="13" fillId="12" borderId="7" xfId="0" applyFont="1" applyFill="1" applyBorder="1" applyAlignment="1">
      <alignment horizontal="center" vertical="center" wrapText="1"/>
    </xf>
    <xf numFmtId="0" fontId="13" fillId="12" borderId="6" xfId="0" applyFont="1" applyFill="1" applyBorder="1" applyAlignment="1">
      <alignment horizontal="center" vertical="center" wrapText="1"/>
    </xf>
    <xf numFmtId="0" fontId="11" fillId="12" borderId="7" xfId="0" applyFont="1" applyFill="1" applyBorder="1" applyAlignment="1">
      <alignment horizontal="center" vertical="center" wrapText="1"/>
    </xf>
    <xf numFmtId="0" fontId="11" fillId="12" borderId="6" xfId="0" applyFont="1" applyFill="1" applyBorder="1" applyAlignment="1">
      <alignment horizontal="center" vertical="center" wrapText="1"/>
    </xf>
    <xf numFmtId="0" fontId="13" fillId="12" borderId="8" xfId="0" applyFont="1" applyFill="1" applyBorder="1" applyAlignment="1">
      <alignment horizontal="center" wrapText="1"/>
    </xf>
    <xf numFmtId="0" fontId="13" fillId="12" borderId="7" xfId="0" applyFont="1" applyFill="1" applyBorder="1" applyAlignment="1">
      <alignment horizontal="center" wrapText="1"/>
    </xf>
    <xf numFmtId="0" fontId="13" fillId="12" borderId="6" xfId="0" applyFont="1" applyFill="1" applyBorder="1" applyAlignment="1">
      <alignment horizontal="center" wrapText="1"/>
    </xf>
    <xf numFmtId="0" fontId="7" fillId="14" borderId="2" xfId="0" applyFont="1" applyFill="1" applyBorder="1" applyAlignment="1">
      <alignment horizontal="center" vertical="center"/>
    </xf>
    <xf numFmtId="0" fontId="7" fillId="14" borderId="3" xfId="0" applyFont="1" applyFill="1" applyBorder="1" applyAlignment="1">
      <alignment horizontal="center" vertical="center"/>
    </xf>
    <xf numFmtId="0" fontId="7" fillId="14" borderId="4" xfId="0" applyFont="1" applyFill="1" applyBorder="1" applyAlignment="1">
      <alignment horizontal="center" vertical="center"/>
    </xf>
    <xf numFmtId="0" fontId="7" fillId="13" borderId="23" xfId="0" applyFont="1" applyFill="1" applyBorder="1" applyAlignment="1">
      <alignment horizontal="center" vertical="center"/>
    </xf>
    <xf numFmtId="0" fontId="7" fillId="13" borderId="24" xfId="0" applyFont="1" applyFill="1" applyBorder="1" applyAlignment="1">
      <alignment horizontal="center" vertical="center"/>
    </xf>
    <xf numFmtId="0" fontId="107" fillId="7" borderId="0" xfId="0" applyFont="1" applyFill="1" applyAlignment="1">
      <alignment horizontal="center" vertical="center"/>
    </xf>
    <xf numFmtId="0" fontId="107" fillId="7" borderId="14" xfId="0" applyFont="1" applyFill="1" applyBorder="1" applyAlignment="1">
      <alignment horizontal="center" vertical="center"/>
    </xf>
    <xf numFmtId="4" fontId="35" fillId="0" borderId="5" xfId="0" applyNumberFormat="1" applyFont="1" applyBorder="1" applyAlignment="1">
      <alignment horizontal="center"/>
    </xf>
    <xf numFmtId="0" fontId="8" fillId="13" borderId="2" xfId="0" applyFont="1" applyFill="1" applyBorder="1" applyAlignment="1">
      <alignment horizontal="center" vertical="center"/>
    </xf>
    <xf numFmtId="0" fontId="8" fillId="13" borderId="3" xfId="0" applyFont="1" applyFill="1" applyBorder="1" applyAlignment="1">
      <alignment horizontal="center" vertical="center"/>
    </xf>
    <xf numFmtId="0" fontId="8" fillId="13" borderId="4" xfId="0" applyFont="1" applyFill="1" applyBorder="1" applyAlignment="1">
      <alignment horizontal="center" vertical="center"/>
    </xf>
    <xf numFmtId="4" fontId="108" fillId="0" borderId="5" xfId="0" applyNumberFormat="1" applyFont="1" applyBorder="1" applyAlignment="1">
      <alignment horizontal="center"/>
    </xf>
    <xf numFmtId="4" fontId="109" fillId="0" borderId="5" xfId="0" applyNumberFormat="1" applyFont="1" applyBorder="1" applyAlignment="1">
      <alignment horizontal="center"/>
    </xf>
    <xf numFmtId="4" fontId="109" fillId="20" borderId="5" xfId="0" applyNumberFormat="1" applyFont="1" applyFill="1" applyBorder="1" applyAlignment="1">
      <alignment horizontal="center" vertical="center" wrapText="1"/>
    </xf>
    <xf numFmtId="0" fontId="109" fillId="20" borderId="5" xfId="0" applyFont="1" applyFill="1" applyBorder="1" applyAlignment="1">
      <alignment horizontal="center" vertical="center"/>
    </xf>
    <xf numFmtId="4" fontId="109" fillId="0" borderId="5" xfId="0" applyNumberFormat="1" applyFont="1" applyBorder="1" applyAlignment="1">
      <alignment horizontal="center" vertical="center"/>
    </xf>
    <xf numFmtId="0" fontId="13" fillId="0" borderId="5" xfId="0" applyFont="1" applyBorder="1" applyAlignment="1">
      <alignment horizontal="center"/>
    </xf>
    <xf numFmtId="4" fontId="7" fillId="13" borderId="2" xfId="0" applyNumberFormat="1" applyFont="1" applyFill="1" applyBorder="1" applyAlignment="1">
      <alignment horizontal="center" vertical="center"/>
    </xf>
    <xf numFmtId="4" fontId="7" fillId="13" borderId="3" xfId="0" applyNumberFormat="1" applyFont="1" applyFill="1" applyBorder="1" applyAlignment="1">
      <alignment horizontal="center" vertical="center"/>
    </xf>
    <xf numFmtId="4" fontId="13" fillId="0" borderId="5" xfId="0" applyNumberFormat="1" applyFont="1" applyBorder="1" applyAlignment="1">
      <alignment horizontal="center" vertical="center"/>
    </xf>
    <xf numFmtId="0" fontId="17" fillId="7" borderId="20" xfId="0" applyFont="1" applyFill="1" applyBorder="1" applyAlignment="1">
      <alignment horizontal="left" vertical="center" wrapText="1"/>
    </xf>
    <xf numFmtId="0" fontId="17" fillId="7" borderId="21" xfId="0" applyFont="1" applyFill="1" applyBorder="1" applyAlignment="1">
      <alignment horizontal="left" vertical="center" wrapText="1"/>
    </xf>
    <xf numFmtId="4" fontId="49" fillId="7" borderId="20" xfId="0" applyNumberFormat="1" applyFont="1" applyFill="1" applyBorder="1" applyAlignment="1">
      <alignment horizontal="left" vertical="center"/>
    </xf>
    <xf numFmtId="4" fontId="49" fillId="7" borderId="21" xfId="0" applyNumberFormat="1" applyFont="1" applyFill="1" applyBorder="1" applyAlignment="1">
      <alignment horizontal="left" vertical="center"/>
    </xf>
    <xf numFmtId="0" fontId="74" fillId="26" borderId="15" xfId="0" applyFont="1" applyFill="1" applyBorder="1" applyAlignment="1">
      <alignment horizontal="center" vertical="center"/>
    </xf>
    <xf numFmtId="0" fontId="74" fillId="26" borderId="16" xfId="0" applyFont="1" applyFill="1" applyBorder="1" applyAlignment="1">
      <alignment horizontal="center" vertical="center"/>
    </xf>
    <xf numFmtId="0" fontId="74" fillId="26" borderId="17" xfId="0" applyFont="1" applyFill="1" applyBorder="1" applyAlignment="1">
      <alignment horizontal="center" vertical="center"/>
    </xf>
    <xf numFmtId="0" fontId="21" fillId="0" borderId="15" xfId="0" applyFont="1" applyBorder="1" applyAlignment="1">
      <alignment horizontal="left" vertical="top" wrapText="1"/>
    </xf>
    <xf numFmtId="0" fontId="21" fillId="0" borderId="16" xfId="0" applyFont="1" applyBorder="1" applyAlignment="1">
      <alignment horizontal="left" vertical="top" wrapText="1"/>
    </xf>
    <xf numFmtId="0" fontId="21" fillId="0" borderId="17" xfId="0" applyFont="1" applyBorder="1" applyAlignment="1">
      <alignment horizontal="left" vertical="top" wrapText="1"/>
    </xf>
    <xf numFmtId="0" fontId="79" fillId="0" borderId="8" xfId="0" applyFont="1" applyBorder="1" applyAlignment="1">
      <alignment horizontal="center" vertical="center" wrapText="1"/>
    </xf>
    <xf numFmtId="0" fontId="79" fillId="0" borderId="7" xfId="0" applyFont="1" applyBorder="1" applyAlignment="1">
      <alignment horizontal="center" vertical="center" wrapText="1"/>
    </xf>
    <xf numFmtId="0" fontId="79" fillId="0" borderId="6" xfId="0" applyFont="1" applyBorder="1" applyAlignment="1">
      <alignment horizontal="center" vertical="center" wrapText="1"/>
    </xf>
    <xf numFmtId="0" fontId="87" fillId="28" borderId="15" xfId="0" applyFont="1" applyFill="1" applyBorder="1" applyAlignment="1">
      <alignment horizontal="center" vertical="center"/>
    </xf>
    <xf numFmtId="0" fontId="87" fillId="28" borderId="16" xfId="0" applyFont="1" applyFill="1" applyBorder="1" applyAlignment="1">
      <alignment horizontal="center" vertical="center"/>
    </xf>
  </cellXfs>
  <cellStyles count="10">
    <cellStyle name="BodyStyle" xfId="7" xr:uid="{463F75BE-1F01-4615-A0CB-14EE77C4A055}"/>
    <cellStyle name="HeaderStyle" xfId="6" xr:uid="{07BB6608-FEF1-4F39-BEC2-9434A5B304CC}"/>
    <cellStyle name="KPT04_Main" xfId="1" xr:uid="{00000000-0005-0000-0000-000000000000}"/>
    <cellStyle name="Millares 6" xfId="4" xr:uid="{00000000-0005-0000-0000-000002000000}"/>
    <cellStyle name="Moneda" xfId="3" builtinId="4"/>
    <cellStyle name="Moneda 2" xfId="9" xr:uid="{FD975721-31FA-4D68-B266-488EBC676C5C}"/>
    <cellStyle name="Moneda 5" xfId="8" xr:uid="{75E3A9A4-5AF0-4654-B696-D797518255C7}"/>
    <cellStyle name="Normal" xfId="0" builtinId="0"/>
    <cellStyle name="Normal 2" xfId="5" xr:uid="{867569B8-B1EE-4EED-82AE-A05C025F2CC0}"/>
    <cellStyle name="Normal 6" xfId="2" xr:uid="{00000000-0005-0000-0000-000005000000}"/>
  </cellStyles>
  <dxfs count="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patternType="solid">
          <fgColor rgb="FFFFFF00"/>
          <bgColor rgb="FF000000"/>
        </patternFill>
      </fill>
    </dxf>
  </dxfs>
  <tableStyles count="0" defaultTableStyle="TableStyleMedium2" defaultPivotStyle="PivotStyleLight16"/>
  <colors>
    <mruColors>
      <color rgb="FFCC99FF"/>
      <color rgb="FFCC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35717</xdr:colOff>
      <xdr:row>76</xdr:row>
      <xdr:rowOff>59532</xdr:rowOff>
    </xdr:from>
    <xdr:to>
      <xdr:col>16</xdr:col>
      <xdr:colOff>940593</xdr:colOff>
      <xdr:row>82</xdr:row>
      <xdr:rowOff>178594</xdr:rowOff>
    </xdr:to>
    <xdr:sp macro="" textlink="">
      <xdr:nvSpPr>
        <xdr:cNvPr id="2" name="CuadroTexto 1">
          <a:extLst>
            <a:ext uri="{FF2B5EF4-FFF2-40B4-BE49-F238E27FC236}">
              <a16:creationId xmlns:a16="http://schemas.microsoft.com/office/drawing/2014/main" id="{6CF71844-569E-437D-B894-9CF840E2F533}"/>
            </a:ext>
          </a:extLst>
        </xdr:cNvPr>
        <xdr:cNvSpPr txBox="1"/>
      </xdr:nvSpPr>
      <xdr:spPr>
        <a:xfrm>
          <a:off x="35717" y="39988332"/>
          <a:ext cx="16668751" cy="126206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100" b="0" i="0" u="none" strike="noStrike">
              <a:solidFill>
                <a:schemeClr val="dk1"/>
              </a:solidFill>
              <a:effectLst/>
              <a:latin typeface="+mn-lt"/>
              <a:ea typeface="+mn-ea"/>
              <a:cs typeface="+mn-cs"/>
            </a:rPr>
            <a:t>OBSERVACIÓN:</a:t>
          </a:r>
        </a:p>
        <a:p>
          <a:endParaRPr lang="es-CO" sz="1100" b="0" i="0" u="none" strike="noStrike">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s-CO" sz="1100">
              <a:solidFill>
                <a:schemeClr val="dk1"/>
              </a:solidFill>
              <a:effectLst/>
              <a:latin typeface="+mn-lt"/>
              <a:ea typeface="+mn-ea"/>
              <a:cs typeface="+mn-cs"/>
            </a:rPr>
            <a:t>Teniendo en cuenta la estructura de la ejecución de gastos viene distribuida por productos, se adjunta el correspondiente código CUIPO, para los reportes trimestrales.</a:t>
          </a:r>
        </a:p>
        <a:p>
          <a:endParaRPr lang="es-CO" sz="1100" b="0" i="0" u="none" strike="noStrike">
            <a:solidFill>
              <a:schemeClr val="dk1"/>
            </a:solidFill>
            <a:effectLst/>
            <a:latin typeface="+mn-lt"/>
            <a:ea typeface="+mn-ea"/>
            <a:cs typeface="+mn-cs"/>
          </a:endParaRPr>
        </a:p>
        <a:p>
          <a:r>
            <a:rPr lang="es-CO" sz="1100" b="0" i="0" u="none" strike="noStrike">
              <a:solidFill>
                <a:schemeClr val="dk1"/>
              </a:solidFill>
              <a:effectLst/>
              <a:latin typeface="+mn-lt"/>
              <a:ea typeface="+mn-ea"/>
              <a:cs typeface="+mn-cs"/>
            </a:rPr>
            <a:t>Para facilitar el seguimiento y elaboración de informes que realiza esta Secretaría al Ministerio de Salud a través de la plataforma SISPRO, se solicita comedidamente revisar la posibilidad que en la estructura de la ejecución de gastos se pueda repetir un producto cuando haya varios contratos con diferente nit que se ejecuten por el mismo producto</a:t>
          </a:r>
          <a:r>
            <a:rPr lang="es-CO" sz="1100" b="0" i="0" u="none" strike="noStrike" baseline="0">
              <a:solidFill>
                <a:schemeClr val="dk1"/>
              </a:solidFill>
              <a:effectLst/>
              <a:latin typeface="+mn-lt"/>
              <a:ea typeface="+mn-ea"/>
              <a:cs typeface="+mn-cs"/>
            </a:rPr>
            <a:t> y la misma fuente.</a:t>
          </a:r>
          <a:endParaRPr lang="es-CO" sz="11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986A4D-56D3-461B-9B31-BB34F5CB33C1}">
  <sheetPr>
    <tabColor rgb="FFFFFF00"/>
  </sheetPr>
  <dimension ref="A1:BS288"/>
  <sheetViews>
    <sheetView topLeftCell="B1" zoomScale="80" zoomScaleNormal="80" workbookViewId="0">
      <pane xSplit="5" ySplit="2" topLeftCell="O20" activePane="bottomRight" state="frozen"/>
      <selection activeCell="B1" sqref="B1"/>
      <selection pane="topRight" activeCell="G1" sqref="G1"/>
      <selection pane="bottomLeft" activeCell="B3" sqref="B3"/>
      <selection pane="bottomRight" activeCell="Q23" sqref="Q23"/>
    </sheetView>
  </sheetViews>
  <sheetFormatPr baseColWidth="10" defaultColWidth="14.42578125" defaultRowHeight="15.75" x14ac:dyDescent="0.25"/>
  <cols>
    <col min="1" max="1" width="37.5703125" customWidth="1"/>
    <col min="2" max="2" width="3" customWidth="1"/>
    <col min="3" max="3" width="4.7109375" customWidth="1"/>
    <col min="4" max="4" width="5" customWidth="1"/>
    <col min="5" max="5" width="3.42578125" customWidth="1"/>
    <col min="6" max="6" width="5.5703125" customWidth="1"/>
    <col min="7" max="7" width="16.7109375" customWidth="1"/>
    <col min="8" max="8" width="18.5703125" style="24" customWidth="1"/>
    <col min="9" max="9" width="6" style="24" customWidth="1"/>
    <col min="10" max="10" width="8.42578125" customWidth="1"/>
    <col min="11" max="11" width="13.7109375" customWidth="1"/>
    <col min="12" max="12" width="10.5703125" customWidth="1"/>
    <col min="13" max="13" width="14.85546875" customWidth="1"/>
    <col min="14" max="14" width="8.28515625" customWidth="1"/>
    <col min="15" max="16" width="8.5703125" customWidth="1"/>
    <col min="17" max="17" width="9.5703125" style="38" customWidth="1"/>
    <col min="18" max="18" width="40.28515625" style="63" customWidth="1"/>
    <col min="19" max="19" width="9.85546875" style="63" customWidth="1"/>
    <col min="20" max="20" width="11" style="63" customWidth="1"/>
    <col min="21" max="24" width="6.5703125" style="63" customWidth="1"/>
    <col min="25" max="25" width="9.7109375" style="63" customWidth="1"/>
    <col min="26" max="27" width="19.85546875" style="63" hidden="1" customWidth="1"/>
    <col min="28" max="28" width="11.7109375" style="93" customWidth="1"/>
    <col min="29" max="29" width="13.140625" style="167" customWidth="1"/>
    <col min="30" max="30" width="16" style="97" customWidth="1"/>
    <col min="31" max="31" width="23.140625" style="34" customWidth="1"/>
    <col min="32" max="32" width="31.140625" style="89" customWidth="1"/>
    <col min="33" max="33" width="6.28515625" style="89" hidden="1" customWidth="1"/>
    <col min="34" max="35" width="7" style="89" hidden="1" customWidth="1"/>
    <col min="36" max="36" width="7.7109375" style="89" hidden="1" customWidth="1"/>
    <col min="37" max="37" width="11.42578125" style="121" hidden="1" customWidth="1"/>
    <col min="38" max="38" width="30.28515625" style="89" hidden="1" customWidth="1"/>
    <col min="39" max="39" width="27.85546875" style="89" hidden="1" customWidth="1"/>
    <col min="40" max="40" width="28.28515625" style="89" hidden="1" customWidth="1"/>
    <col min="41" max="41" width="29.5703125" style="89" hidden="1" customWidth="1"/>
    <col min="42" max="42" width="22.7109375" style="63" hidden="1" customWidth="1"/>
    <col min="43" max="43" width="21.28515625" style="63" hidden="1" customWidth="1"/>
    <col min="44" max="44" width="24.42578125" style="63" hidden="1" customWidth="1"/>
    <col min="45" max="45" width="24.5703125" style="24" hidden="1" customWidth="1"/>
    <col min="46" max="46" width="23" style="79" customWidth="1"/>
    <col min="47" max="47" width="20.5703125" style="24" hidden="1" customWidth="1"/>
    <col min="48" max="48" width="32.7109375" hidden="1" customWidth="1"/>
    <col min="49" max="49" width="20.5703125" hidden="1" customWidth="1"/>
    <col min="50" max="50" width="36.7109375" hidden="1" customWidth="1"/>
    <col min="51" max="51" width="31" hidden="1" customWidth="1"/>
    <col min="52" max="52" width="27.42578125" hidden="1" customWidth="1"/>
    <col min="53" max="53" width="0" hidden="1" customWidth="1"/>
    <col min="54" max="54" width="23.5703125" hidden="1" customWidth="1"/>
    <col min="55" max="55" width="22.7109375" hidden="1" customWidth="1"/>
    <col min="56" max="56" width="20.28515625" hidden="1" customWidth="1"/>
    <col min="57" max="57" width="16.28515625" hidden="1" customWidth="1"/>
    <col min="58" max="58" width="15.85546875" hidden="1" customWidth="1"/>
    <col min="59" max="59" width="33.5703125" hidden="1" customWidth="1"/>
    <col min="60" max="60" width="31.5703125" hidden="1" customWidth="1"/>
    <col min="61" max="61" width="31.7109375" hidden="1" customWidth="1"/>
    <col min="62" max="62" width="29.42578125" hidden="1" customWidth="1"/>
    <col min="63" max="63" width="29.28515625" hidden="1" customWidth="1"/>
    <col min="64" max="64" width="31.85546875" hidden="1" customWidth="1"/>
    <col min="65" max="65" width="12.28515625" hidden="1" customWidth="1"/>
    <col min="66" max="66" width="19.42578125" hidden="1" customWidth="1"/>
    <col min="67" max="67" width="34.28515625" hidden="1" customWidth="1"/>
    <col min="68" max="68" width="18.28515625" style="18" customWidth="1"/>
    <col min="69" max="69" width="14.42578125" style="267"/>
    <col min="70" max="70" width="17.42578125" style="18" bestFit="1" customWidth="1"/>
  </cols>
  <sheetData>
    <row r="1" spans="1:71" ht="26.25" customHeight="1" x14ac:dyDescent="0.25">
      <c r="A1" s="605" t="s">
        <v>358</v>
      </c>
      <c r="B1" s="606"/>
      <c r="C1" s="606"/>
      <c r="D1" s="606"/>
      <c r="E1" s="606"/>
      <c r="F1" s="606"/>
      <c r="G1" s="606"/>
      <c r="H1" s="606"/>
      <c r="I1" s="607"/>
      <c r="J1" s="616" t="s">
        <v>363</v>
      </c>
      <c r="K1" s="617"/>
      <c r="L1" s="617"/>
      <c r="M1" s="617"/>
      <c r="N1" s="617"/>
      <c r="O1" s="617"/>
      <c r="P1" s="617"/>
      <c r="Q1" s="618"/>
      <c r="R1" s="66" t="s">
        <v>358</v>
      </c>
      <c r="S1" s="133"/>
      <c r="T1" s="134"/>
      <c r="U1" s="605" t="s">
        <v>514</v>
      </c>
      <c r="V1" s="606"/>
      <c r="W1" s="606"/>
      <c r="X1" s="606"/>
      <c r="Y1" s="606"/>
      <c r="Z1" s="606"/>
      <c r="AA1" s="606"/>
      <c r="AB1" s="606"/>
      <c r="AC1" s="606"/>
      <c r="AD1" s="606"/>
      <c r="AE1" s="606"/>
      <c r="AF1" s="607"/>
      <c r="AG1" s="258" t="s">
        <v>515</v>
      </c>
      <c r="AH1" s="259"/>
      <c r="AI1" s="259"/>
      <c r="AJ1" s="259"/>
      <c r="AK1" s="259"/>
      <c r="AL1" s="259"/>
      <c r="AM1" s="259"/>
      <c r="AN1" s="259"/>
      <c r="AO1" s="259"/>
      <c r="AP1" s="259"/>
      <c r="AQ1" s="259"/>
      <c r="AR1" s="259"/>
      <c r="AU1" s="181"/>
      <c r="AV1" s="60"/>
      <c r="AW1" s="60"/>
      <c r="AX1" s="60"/>
      <c r="AY1" s="60"/>
    </row>
    <row r="2" spans="1:71" s="65" customFormat="1" ht="95.25" customHeight="1" x14ac:dyDescent="0.35">
      <c r="A2" s="56" t="s">
        <v>394</v>
      </c>
      <c r="B2" s="56" t="s">
        <v>395</v>
      </c>
      <c r="C2" s="56" t="s">
        <v>396</v>
      </c>
      <c r="D2" s="56" t="s">
        <v>397</v>
      </c>
      <c r="E2" s="56" t="s">
        <v>423</v>
      </c>
      <c r="F2" s="56" t="s">
        <v>424</v>
      </c>
      <c r="G2" s="56" t="s">
        <v>425</v>
      </c>
      <c r="H2" s="56" t="s">
        <v>426</v>
      </c>
      <c r="I2" s="56" t="s">
        <v>427</v>
      </c>
      <c r="J2" s="145" t="s">
        <v>3</v>
      </c>
      <c r="K2" s="144" t="s">
        <v>1</v>
      </c>
      <c r="L2" s="144" t="s">
        <v>4</v>
      </c>
      <c r="M2" s="146" t="s">
        <v>5</v>
      </c>
      <c r="N2" s="144" t="s">
        <v>6</v>
      </c>
      <c r="O2" s="144" t="s">
        <v>7</v>
      </c>
      <c r="P2" s="144" t="s">
        <v>8</v>
      </c>
      <c r="Q2" s="64" t="s">
        <v>362</v>
      </c>
      <c r="R2" s="67" t="s">
        <v>452</v>
      </c>
      <c r="S2" s="67" t="s">
        <v>428</v>
      </c>
      <c r="T2" s="67" t="s">
        <v>429</v>
      </c>
      <c r="U2" s="1" t="s">
        <v>432</v>
      </c>
      <c r="V2" s="1" t="s">
        <v>433</v>
      </c>
      <c r="W2" s="1" t="s">
        <v>434</v>
      </c>
      <c r="X2" s="1" t="s">
        <v>435</v>
      </c>
      <c r="Y2" s="1" t="s">
        <v>195</v>
      </c>
      <c r="Z2" s="1" t="s">
        <v>436</v>
      </c>
      <c r="AA2" s="1" t="s">
        <v>437</v>
      </c>
      <c r="AB2" s="74" t="s">
        <v>438</v>
      </c>
      <c r="AC2" s="165" t="s">
        <v>454</v>
      </c>
      <c r="AD2" s="74" t="s">
        <v>196</v>
      </c>
      <c r="AE2" s="75" t="s">
        <v>458</v>
      </c>
      <c r="AF2" s="185" t="s">
        <v>516</v>
      </c>
      <c r="AG2" s="1" t="s">
        <v>432</v>
      </c>
      <c r="AH2" s="1" t="s">
        <v>433</v>
      </c>
      <c r="AI2" s="1" t="s">
        <v>434</v>
      </c>
      <c r="AJ2" s="1" t="s">
        <v>435</v>
      </c>
      <c r="AK2" s="118" t="s">
        <v>195</v>
      </c>
      <c r="AL2" s="178" t="s">
        <v>439</v>
      </c>
      <c r="AM2" s="178" t="s">
        <v>440</v>
      </c>
      <c r="AN2" s="178" t="s">
        <v>441</v>
      </c>
      <c r="AO2" s="178" t="s">
        <v>442</v>
      </c>
      <c r="AP2" s="73" t="s">
        <v>430</v>
      </c>
      <c r="AQ2" s="73" t="s">
        <v>453</v>
      </c>
      <c r="AR2" s="73" t="s">
        <v>431</v>
      </c>
      <c r="AS2" s="135" t="s">
        <v>518</v>
      </c>
      <c r="AT2" s="172" t="s">
        <v>517</v>
      </c>
      <c r="AU2" s="182" t="s">
        <v>377</v>
      </c>
      <c r="AV2" s="68" t="s">
        <v>378</v>
      </c>
      <c r="AW2" s="61" t="s">
        <v>379</v>
      </c>
      <c r="AX2" s="61" t="s">
        <v>380</v>
      </c>
      <c r="AY2" s="69" t="s">
        <v>376</v>
      </c>
      <c r="AZ2" s="81" t="s">
        <v>375</v>
      </c>
      <c r="BB2" s="169">
        <f ca="1">TODAY()</f>
        <v>45741</v>
      </c>
      <c r="BC2" s="206" t="s">
        <v>544</v>
      </c>
      <c r="BD2" s="207" t="s">
        <v>542</v>
      </c>
      <c r="BE2" s="207" t="s">
        <v>543</v>
      </c>
      <c r="BF2" s="208" t="s">
        <v>532</v>
      </c>
      <c r="BG2" s="207" t="s">
        <v>539</v>
      </c>
      <c r="BH2" s="207" t="s">
        <v>540</v>
      </c>
      <c r="BI2" s="207" t="s">
        <v>541</v>
      </c>
      <c r="BJ2" s="207" t="s">
        <v>535</v>
      </c>
      <c r="BK2" s="207" t="s">
        <v>536</v>
      </c>
      <c r="BL2" s="208" t="s">
        <v>537</v>
      </c>
      <c r="BM2" s="209" t="s">
        <v>454</v>
      </c>
      <c r="BN2" s="171" t="s">
        <v>538</v>
      </c>
      <c r="BO2" s="171" t="s">
        <v>545</v>
      </c>
      <c r="BP2" s="265" t="s">
        <v>546</v>
      </c>
      <c r="BQ2" s="268" t="s">
        <v>547</v>
      </c>
      <c r="BR2" s="265" t="s">
        <v>665</v>
      </c>
    </row>
    <row r="3" spans="1:71" s="6" customFormat="1" ht="64.5" customHeight="1" x14ac:dyDescent="0.5">
      <c r="A3" s="2" t="s">
        <v>137</v>
      </c>
      <c r="B3" s="2" t="s">
        <v>138</v>
      </c>
      <c r="C3" s="2" t="s">
        <v>139</v>
      </c>
      <c r="D3" s="3" t="s">
        <v>197</v>
      </c>
      <c r="E3" s="2" t="s">
        <v>10</v>
      </c>
      <c r="F3" s="2" t="s">
        <v>140</v>
      </c>
      <c r="G3" s="16" t="s">
        <v>141</v>
      </c>
      <c r="H3" s="260" t="s">
        <v>12</v>
      </c>
      <c r="I3" s="2" t="s">
        <v>443</v>
      </c>
      <c r="J3" s="39" t="s">
        <v>9</v>
      </c>
      <c r="K3" s="43" t="s">
        <v>10</v>
      </c>
      <c r="L3" s="39" t="s">
        <v>11</v>
      </c>
      <c r="M3" s="99" t="s">
        <v>12</v>
      </c>
      <c r="N3" s="39"/>
      <c r="O3" s="39" t="s">
        <v>13</v>
      </c>
      <c r="P3" s="44" t="s">
        <v>12</v>
      </c>
      <c r="Q3" s="42" t="s">
        <v>14</v>
      </c>
      <c r="R3" s="98" t="s">
        <v>198</v>
      </c>
      <c r="S3" s="148">
        <f>Y3</f>
        <v>0</v>
      </c>
      <c r="T3" s="58" t="s">
        <v>444</v>
      </c>
      <c r="U3" s="76">
        <v>0</v>
      </c>
      <c r="V3" s="76">
        <v>0</v>
      </c>
      <c r="W3" s="76">
        <v>0</v>
      </c>
      <c r="X3" s="76">
        <v>0</v>
      </c>
      <c r="Y3" s="147">
        <f>U3+V3+W3+X3</f>
        <v>0</v>
      </c>
      <c r="Z3" s="76" t="s">
        <v>445</v>
      </c>
      <c r="AA3" s="76" t="s">
        <v>445</v>
      </c>
      <c r="AB3" s="77" t="s">
        <v>464</v>
      </c>
      <c r="AC3" s="166" t="s">
        <v>464</v>
      </c>
      <c r="AD3" s="77" t="s">
        <v>198</v>
      </c>
      <c r="AE3" s="77" t="s">
        <v>464</v>
      </c>
      <c r="AF3" s="132">
        <v>0</v>
      </c>
      <c r="AG3" s="76">
        <v>0</v>
      </c>
      <c r="AH3" s="76">
        <v>0</v>
      </c>
      <c r="AI3" s="76">
        <v>0</v>
      </c>
      <c r="AJ3" s="76">
        <v>0</v>
      </c>
      <c r="AK3" s="150">
        <f>AG3+AH3+AI3+AJ3</f>
        <v>0</v>
      </c>
      <c r="AL3" s="186" t="e">
        <f>VLOOKUP($AC3,#REF!,10,FALSE)</f>
        <v>#REF!</v>
      </c>
      <c r="AM3" s="186" t="e">
        <f>VLOOKUP($AC3,#REF!,11,FALSE)</f>
        <v>#REF!</v>
      </c>
      <c r="AN3" s="186" t="e">
        <f>VLOOKUP($AC3,#REF!,12,FALSE)</f>
        <v>#REF!</v>
      </c>
      <c r="AO3" s="186" t="e">
        <f>VLOOKUP($AC3,#REF!,13,FALSE)</f>
        <v>#REF!</v>
      </c>
      <c r="AP3" s="5" t="s">
        <v>198</v>
      </c>
      <c r="AQ3" s="2" t="s">
        <v>198</v>
      </c>
      <c r="AR3" s="2" t="s">
        <v>446</v>
      </c>
      <c r="AS3" s="78" t="s">
        <v>357</v>
      </c>
      <c r="AT3" s="126" t="s">
        <v>339</v>
      </c>
      <c r="AU3" s="2"/>
      <c r="AV3" s="2"/>
      <c r="AW3" s="2"/>
      <c r="AX3" s="2"/>
      <c r="AY3" s="2"/>
      <c r="AZ3" s="2" t="s">
        <v>10</v>
      </c>
      <c r="BC3" s="210" t="e">
        <f t="shared" ref="BC3:BC35" ca="1" si="0">SUM(AA3-$BB$2)</f>
        <v>#VALUE!</v>
      </c>
      <c r="BD3" s="211">
        <f t="shared" ref="BD3:BD35" si="1">Y3</f>
        <v>0</v>
      </c>
      <c r="BE3" s="212">
        <f t="shared" ref="BE3:BE35" si="2">AK3</f>
        <v>0</v>
      </c>
      <c r="BF3" s="210">
        <f>SUM(BD3-BE3)</f>
        <v>0</v>
      </c>
      <c r="BG3" s="246">
        <f t="shared" ref="BG3:BG35" si="3">AF3</f>
        <v>0</v>
      </c>
      <c r="BH3" s="210" t="e">
        <f>AL3</f>
        <v>#REF!</v>
      </c>
      <c r="BI3" s="215" t="e">
        <f>SUM(BG3-BH3)</f>
        <v>#REF!</v>
      </c>
      <c r="BJ3" s="213" t="e">
        <f t="shared" ref="BJ3:BJ35" si="4">SUM(AF3-AO3)</f>
        <v>#REF!</v>
      </c>
      <c r="BK3" s="214" t="e">
        <f>SUM(AL3-AO3)</f>
        <v>#REF!</v>
      </c>
      <c r="BL3" s="215" t="e">
        <f>AO3</f>
        <v>#REF!</v>
      </c>
      <c r="BM3" s="198" t="s">
        <v>464</v>
      </c>
      <c r="BN3" s="218" t="e">
        <f t="shared" ref="BN3:BN6" si="5">SUM(AO3/AL3)</f>
        <v>#REF!</v>
      </c>
      <c r="BO3" s="242" t="str">
        <f t="shared" ref="BO3:BO35" si="6">R3</f>
        <v>NO APLICA</v>
      </c>
      <c r="BP3" s="266"/>
      <c r="BQ3" s="269">
        <v>1</v>
      </c>
      <c r="BR3" s="266"/>
    </row>
    <row r="4" spans="1:71" ht="59.25" customHeight="1" x14ac:dyDescent="0.3">
      <c r="A4" s="2" t="s">
        <v>137</v>
      </c>
      <c r="B4" s="2" t="s">
        <v>138</v>
      </c>
      <c r="C4" s="2" t="s">
        <v>139</v>
      </c>
      <c r="D4" s="2" t="s">
        <v>199</v>
      </c>
      <c r="E4" s="2" t="s">
        <v>10</v>
      </c>
      <c r="F4" s="2" t="s">
        <v>140</v>
      </c>
      <c r="G4" s="16" t="s">
        <v>142</v>
      </c>
      <c r="H4" s="261" t="s">
        <v>18</v>
      </c>
      <c r="I4" s="2" t="s">
        <v>443</v>
      </c>
      <c r="J4" s="40" t="s">
        <v>9</v>
      </c>
      <c r="K4" s="45" t="s">
        <v>10</v>
      </c>
      <c r="L4" s="40" t="s">
        <v>15</v>
      </c>
      <c r="M4" s="100" t="s">
        <v>16</v>
      </c>
      <c r="N4" s="40"/>
      <c r="O4" s="40" t="s">
        <v>17</v>
      </c>
      <c r="P4" s="47" t="s">
        <v>18</v>
      </c>
      <c r="Q4" s="41" t="s">
        <v>19</v>
      </c>
      <c r="R4" s="98" t="s">
        <v>198</v>
      </c>
      <c r="S4" s="148">
        <f t="shared" ref="S4:S66" si="7">Y4</f>
        <v>0</v>
      </c>
      <c r="T4" s="58" t="s">
        <v>444</v>
      </c>
      <c r="U4" s="76">
        <v>0</v>
      </c>
      <c r="V4" s="76">
        <v>0</v>
      </c>
      <c r="W4" s="76">
        <v>0</v>
      </c>
      <c r="X4" s="76">
        <v>0</v>
      </c>
      <c r="Y4" s="147">
        <f t="shared" ref="Y4:Y68" si="8">U4+V4+W4+X4</f>
        <v>0</v>
      </c>
      <c r="Z4" s="76" t="s">
        <v>445</v>
      </c>
      <c r="AA4" s="76" t="s">
        <v>445</v>
      </c>
      <c r="AB4" s="77" t="s">
        <v>464</v>
      </c>
      <c r="AC4" s="166" t="s">
        <v>464</v>
      </c>
      <c r="AD4" s="77" t="s">
        <v>198</v>
      </c>
      <c r="AE4" s="77" t="s">
        <v>464</v>
      </c>
      <c r="AF4" s="132">
        <v>0</v>
      </c>
      <c r="AG4" s="76">
        <v>0</v>
      </c>
      <c r="AH4" s="76">
        <v>0</v>
      </c>
      <c r="AI4" s="76">
        <v>0</v>
      </c>
      <c r="AJ4" s="76">
        <v>0</v>
      </c>
      <c r="AK4" s="150">
        <f t="shared" ref="AK4:AK66" si="9">AG4+AH4+AI4+AJ4</f>
        <v>0</v>
      </c>
      <c r="AL4" s="186" t="e">
        <f>VLOOKUP($AC4,#REF!,10,FALSE)</f>
        <v>#REF!</v>
      </c>
      <c r="AM4" s="186" t="e">
        <f>VLOOKUP($AC4,#REF!,11,FALSE)</f>
        <v>#REF!</v>
      </c>
      <c r="AN4" s="186" t="e">
        <f>VLOOKUP($AC4,#REF!,12,FALSE)</f>
        <v>#REF!</v>
      </c>
      <c r="AO4" s="186" t="e">
        <f>VLOOKUP($AC4,#REF!,13,FALSE)</f>
        <v>#REF!</v>
      </c>
      <c r="AP4" s="5" t="s">
        <v>198</v>
      </c>
      <c r="AQ4" s="2" t="s">
        <v>198</v>
      </c>
      <c r="AR4" s="2" t="s">
        <v>446</v>
      </c>
      <c r="AS4" s="78" t="s">
        <v>357</v>
      </c>
      <c r="AT4" s="126" t="s">
        <v>339</v>
      </c>
      <c r="AU4" s="2"/>
      <c r="AV4" s="2"/>
      <c r="AW4" s="2"/>
      <c r="AX4" s="2"/>
      <c r="AY4" s="2"/>
      <c r="AZ4" s="2" t="s">
        <v>10</v>
      </c>
      <c r="BC4" s="210" t="e">
        <f t="shared" ca="1" si="0"/>
        <v>#VALUE!</v>
      </c>
      <c r="BD4" s="211">
        <f t="shared" si="1"/>
        <v>0</v>
      </c>
      <c r="BE4" s="212">
        <f t="shared" si="2"/>
        <v>0</v>
      </c>
      <c r="BF4" s="210">
        <f t="shared" ref="BF4:BF68" si="10">SUM(BD4-BE4)</f>
        <v>0</v>
      </c>
      <c r="BG4" s="215">
        <f t="shared" si="3"/>
        <v>0</v>
      </c>
      <c r="BH4" s="215" t="e">
        <f t="shared" ref="BH4:BH68" si="11">AL4</f>
        <v>#REF!</v>
      </c>
      <c r="BI4" s="215" t="e">
        <f t="shared" ref="BI4:BI68" si="12">SUM(BG4-BH4)</f>
        <v>#REF!</v>
      </c>
      <c r="BJ4" s="213" t="e">
        <f t="shared" si="4"/>
        <v>#REF!</v>
      </c>
      <c r="BK4" s="215" t="e">
        <f t="shared" ref="BK4:BK68" si="13">SUM(AL4-AO4)</f>
        <v>#REF!</v>
      </c>
      <c r="BL4" s="215" t="e">
        <f t="shared" ref="BL4:BL68" si="14">AO4</f>
        <v>#REF!</v>
      </c>
      <c r="BM4" s="198" t="s">
        <v>464</v>
      </c>
      <c r="BN4" s="218" t="e">
        <f t="shared" si="5"/>
        <v>#REF!</v>
      </c>
      <c r="BO4" s="242" t="str">
        <f t="shared" si="6"/>
        <v>NO APLICA</v>
      </c>
      <c r="BQ4" s="267">
        <v>2</v>
      </c>
    </row>
    <row r="5" spans="1:71" ht="66.75" customHeight="1" x14ac:dyDescent="0.3">
      <c r="A5" s="2" t="s">
        <v>137</v>
      </c>
      <c r="B5" s="2" t="s">
        <v>138</v>
      </c>
      <c r="C5" s="2" t="s">
        <v>139</v>
      </c>
      <c r="D5" s="2" t="s">
        <v>200</v>
      </c>
      <c r="E5" s="2" t="s">
        <v>10</v>
      </c>
      <c r="F5" s="2" t="s">
        <v>140</v>
      </c>
      <c r="G5" s="16" t="s">
        <v>143</v>
      </c>
      <c r="H5" s="261" t="s">
        <v>21</v>
      </c>
      <c r="I5" s="2" t="s">
        <v>443</v>
      </c>
      <c r="J5" s="40" t="s">
        <v>9</v>
      </c>
      <c r="K5" s="45" t="s">
        <v>10</v>
      </c>
      <c r="L5" s="40" t="s">
        <v>20</v>
      </c>
      <c r="M5" s="100" t="s">
        <v>21</v>
      </c>
      <c r="N5" s="40"/>
      <c r="O5" s="40">
        <v>190604700</v>
      </c>
      <c r="P5" s="47" t="s">
        <v>21</v>
      </c>
      <c r="Q5" s="41" t="s">
        <v>22</v>
      </c>
      <c r="R5" s="98" t="s">
        <v>198</v>
      </c>
      <c r="S5" s="148">
        <f t="shared" si="7"/>
        <v>0</v>
      </c>
      <c r="T5" s="58" t="s">
        <v>444</v>
      </c>
      <c r="U5" s="76">
        <v>0</v>
      </c>
      <c r="V5" s="76">
        <v>0</v>
      </c>
      <c r="W5" s="76">
        <v>0</v>
      </c>
      <c r="X5" s="76">
        <v>0</v>
      </c>
      <c r="Y5" s="147">
        <f t="shared" si="8"/>
        <v>0</v>
      </c>
      <c r="Z5" s="76" t="s">
        <v>445</v>
      </c>
      <c r="AA5" s="76" t="s">
        <v>445</v>
      </c>
      <c r="AB5" s="77" t="s">
        <v>464</v>
      </c>
      <c r="AC5" s="166" t="s">
        <v>464</v>
      </c>
      <c r="AD5" s="77" t="s">
        <v>198</v>
      </c>
      <c r="AE5" s="77" t="s">
        <v>464</v>
      </c>
      <c r="AF5" s="132">
        <v>0</v>
      </c>
      <c r="AG5" s="76">
        <v>0</v>
      </c>
      <c r="AH5" s="76">
        <v>0</v>
      </c>
      <c r="AI5" s="76">
        <v>0</v>
      </c>
      <c r="AJ5" s="76">
        <v>0</v>
      </c>
      <c r="AK5" s="150">
        <f t="shared" si="9"/>
        <v>0</v>
      </c>
      <c r="AL5" s="186" t="e">
        <f>VLOOKUP($AC5,#REF!,10,FALSE)</f>
        <v>#REF!</v>
      </c>
      <c r="AM5" s="186" t="e">
        <f>VLOOKUP($AC5,#REF!,11,FALSE)</f>
        <v>#REF!</v>
      </c>
      <c r="AN5" s="186" t="e">
        <f>VLOOKUP($AC5,#REF!,12,FALSE)</f>
        <v>#REF!</v>
      </c>
      <c r="AO5" s="186" t="e">
        <f>VLOOKUP($AC5,#REF!,13,FALSE)</f>
        <v>#REF!</v>
      </c>
      <c r="AP5" s="5" t="s">
        <v>198</v>
      </c>
      <c r="AQ5" s="2" t="s">
        <v>198</v>
      </c>
      <c r="AR5" s="2" t="s">
        <v>446</v>
      </c>
      <c r="AS5" s="78" t="s">
        <v>357</v>
      </c>
      <c r="AT5" s="126" t="s">
        <v>339</v>
      </c>
      <c r="AU5" s="2"/>
      <c r="AV5" s="2"/>
      <c r="AW5" s="2"/>
      <c r="AX5" s="2"/>
      <c r="AY5" s="2"/>
      <c r="AZ5" s="2" t="s">
        <v>10</v>
      </c>
      <c r="BC5" s="210" t="e">
        <f t="shared" ca="1" si="0"/>
        <v>#VALUE!</v>
      </c>
      <c r="BD5" s="211">
        <f t="shared" si="1"/>
        <v>0</v>
      </c>
      <c r="BE5" s="212">
        <f t="shared" si="2"/>
        <v>0</v>
      </c>
      <c r="BF5" s="210">
        <f t="shared" si="10"/>
        <v>0</v>
      </c>
      <c r="BG5" s="215">
        <f t="shared" si="3"/>
        <v>0</v>
      </c>
      <c r="BH5" s="215" t="e">
        <f t="shared" si="11"/>
        <v>#REF!</v>
      </c>
      <c r="BI5" s="215" t="e">
        <f t="shared" si="12"/>
        <v>#REF!</v>
      </c>
      <c r="BJ5" s="213" t="e">
        <f t="shared" si="4"/>
        <v>#REF!</v>
      </c>
      <c r="BK5" s="215" t="e">
        <f t="shared" si="13"/>
        <v>#REF!</v>
      </c>
      <c r="BL5" s="215" t="e">
        <f t="shared" si="14"/>
        <v>#REF!</v>
      </c>
      <c r="BM5" s="198" t="s">
        <v>464</v>
      </c>
      <c r="BN5" s="218" t="e">
        <f t="shared" si="5"/>
        <v>#REF!</v>
      </c>
      <c r="BO5" s="242" t="str">
        <f t="shared" si="6"/>
        <v>NO APLICA</v>
      </c>
      <c r="BQ5" s="267">
        <v>3</v>
      </c>
    </row>
    <row r="6" spans="1:71" ht="65.25" customHeight="1" x14ac:dyDescent="0.25">
      <c r="A6" s="2" t="s">
        <v>137</v>
      </c>
      <c r="B6" s="2" t="s">
        <v>138</v>
      </c>
      <c r="C6" s="2" t="s">
        <v>139</v>
      </c>
      <c r="D6" s="2" t="s">
        <v>201</v>
      </c>
      <c r="E6" s="2" t="s">
        <v>10</v>
      </c>
      <c r="F6" s="2" t="s">
        <v>140</v>
      </c>
      <c r="G6" s="16" t="s">
        <v>144</v>
      </c>
      <c r="H6" s="261" t="s">
        <v>26</v>
      </c>
      <c r="I6" s="2" t="s">
        <v>443</v>
      </c>
      <c r="J6" s="40" t="s">
        <v>9</v>
      </c>
      <c r="K6" s="45" t="s">
        <v>10</v>
      </c>
      <c r="L6" s="40" t="s">
        <v>23</v>
      </c>
      <c r="M6" s="100" t="s">
        <v>24</v>
      </c>
      <c r="N6" s="40"/>
      <c r="O6" s="40" t="s">
        <v>25</v>
      </c>
      <c r="P6" s="47" t="s">
        <v>26</v>
      </c>
      <c r="Q6" s="41" t="s">
        <v>27</v>
      </c>
      <c r="R6" s="98" t="s">
        <v>198</v>
      </c>
      <c r="S6" s="148">
        <f t="shared" si="7"/>
        <v>0</v>
      </c>
      <c r="T6" s="58" t="s">
        <v>444</v>
      </c>
      <c r="U6" s="76">
        <v>0</v>
      </c>
      <c r="V6" s="76">
        <v>0</v>
      </c>
      <c r="W6" s="76">
        <v>0</v>
      </c>
      <c r="X6" s="76">
        <v>0</v>
      </c>
      <c r="Y6" s="147">
        <f t="shared" si="8"/>
        <v>0</v>
      </c>
      <c r="Z6" s="76" t="s">
        <v>445</v>
      </c>
      <c r="AA6" s="76" t="s">
        <v>445</v>
      </c>
      <c r="AB6" s="77" t="s">
        <v>464</v>
      </c>
      <c r="AC6" s="166" t="s">
        <v>464</v>
      </c>
      <c r="AD6" s="77" t="s">
        <v>198</v>
      </c>
      <c r="AE6" s="77" t="s">
        <v>464</v>
      </c>
      <c r="AF6" s="132">
        <v>0</v>
      </c>
      <c r="AG6" s="76">
        <v>0</v>
      </c>
      <c r="AH6" s="76">
        <v>0</v>
      </c>
      <c r="AI6" s="76">
        <v>0</v>
      </c>
      <c r="AJ6" s="76">
        <v>0</v>
      </c>
      <c r="AK6" s="150">
        <f t="shared" si="9"/>
        <v>0</v>
      </c>
      <c r="AL6" s="186" t="e">
        <f>VLOOKUP($AC6,#REF!,10,FALSE)</f>
        <v>#REF!</v>
      </c>
      <c r="AM6" s="186" t="e">
        <f>VLOOKUP($AC6,#REF!,11,FALSE)</f>
        <v>#REF!</v>
      </c>
      <c r="AN6" s="186" t="e">
        <f>VLOOKUP($AC6,#REF!,12,FALSE)</f>
        <v>#REF!</v>
      </c>
      <c r="AO6" s="186" t="e">
        <f>VLOOKUP($AC6,#REF!,13,FALSE)</f>
        <v>#REF!</v>
      </c>
      <c r="AP6" s="5" t="s">
        <v>198</v>
      </c>
      <c r="AQ6" s="2" t="s">
        <v>198</v>
      </c>
      <c r="AR6" s="2" t="s">
        <v>446</v>
      </c>
      <c r="AS6" s="78" t="s">
        <v>357</v>
      </c>
      <c r="AT6" s="126" t="s">
        <v>339</v>
      </c>
      <c r="AU6" s="2"/>
      <c r="AV6" s="2"/>
      <c r="AW6" s="2"/>
      <c r="AX6" s="2"/>
      <c r="AY6" s="2"/>
      <c r="AZ6" s="2" t="s">
        <v>10</v>
      </c>
      <c r="BC6" s="210" t="e">
        <f t="shared" ca="1" si="0"/>
        <v>#VALUE!</v>
      </c>
      <c r="BD6" s="211">
        <f t="shared" si="1"/>
        <v>0</v>
      </c>
      <c r="BE6" s="212">
        <f t="shared" si="2"/>
        <v>0</v>
      </c>
      <c r="BF6" s="210">
        <f t="shared" si="10"/>
        <v>0</v>
      </c>
      <c r="BG6" s="215">
        <f t="shared" si="3"/>
        <v>0</v>
      </c>
      <c r="BH6" s="215" t="e">
        <f t="shared" si="11"/>
        <v>#REF!</v>
      </c>
      <c r="BI6" s="215" t="e">
        <f t="shared" si="12"/>
        <v>#REF!</v>
      </c>
      <c r="BJ6" s="191" t="e">
        <f t="shared" si="4"/>
        <v>#REF!</v>
      </c>
      <c r="BK6" s="215" t="e">
        <f t="shared" si="13"/>
        <v>#REF!</v>
      </c>
      <c r="BL6" s="215" t="e">
        <f t="shared" si="14"/>
        <v>#REF!</v>
      </c>
      <c r="BM6" s="198" t="s">
        <v>464</v>
      </c>
      <c r="BN6" s="218" t="e">
        <f t="shared" si="5"/>
        <v>#REF!</v>
      </c>
      <c r="BO6" s="242" t="str">
        <f t="shared" si="6"/>
        <v>NO APLICA</v>
      </c>
      <c r="BQ6" s="269">
        <v>4</v>
      </c>
    </row>
    <row r="7" spans="1:71" ht="57.75" customHeight="1" x14ac:dyDescent="0.25">
      <c r="A7" s="2" t="s">
        <v>137</v>
      </c>
      <c r="B7" s="2" t="s">
        <v>138</v>
      </c>
      <c r="C7" s="2" t="s">
        <v>139</v>
      </c>
      <c r="D7" s="2" t="s">
        <v>202</v>
      </c>
      <c r="E7" s="2" t="s">
        <v>10</v>
      </c>
      <c r="F7" s="2" t="s">
        <v>140</v>
      </c>
      <c r="G7" s="16" t="s">
        <v>145</v>
      </c>
      <c r="H7" s="262" t="s">
        <v>31</v>
      </c>
      <c r="I7" s="2" t="s">
        <v>443</v>
      </c>
      <c r="J7" s="40" t="s">
        <v>9</v>
      </c>
      <c r="K7" s="45" t="s">
        <v>10</v>
      </c>
      <c r="L7" s="40" t="s">
        <v>28</v>
      </c>
      <c r="M7" s="100" t="s">
        <v>29</v>
      </c>
      <c r="N7" s="40"/>
      <c r="O7" s="40" t="s">
        <v>30</v>
      </c>
      <c r="P7" s="47" t="s">
        <v>31</v>
      </c>
      <c r="Q7" s="41" t="s">
        <v>32</v>
      </c>
      <c r="R7" s="16" t="s">
        <v>203</v>
      </c>
      <c r="S7" s="148">
        <f t="shared" si="7"/>
        <v>1</v>
      </c>
      <c r="T7" s="4" t="s">
        <v>444</v>
      </c>
      <c r="U7" s="189">
        <v>0</v>
      </c>
      <c r="V7" s="189">
        <v>0</v>
      </c>
      <c r="W7" s="189">
        <v>1</v>
      </c>
      <c r="X7" s="189">
        <v>0</v>
      </c>
      <c r="Y7" s="148">
        <f t="shared" si="8"/>
        <v>1</v>
      </c>
      <c r="Z7" s="188">
        <v>45464</v>
      </c>
      <c r="AA7" s="188">
        <v>45657</v>
      </c>
      <c r="AB7" s="90" t="s">
        <v>354</v>
      </c>
      <c r="AC7" s="187">
        <v>564</v>
      </c>
      <c r="AD7" s="90" t="s">
        <v>355</v>
      </c>
      <c r="AE7" s="90" t="s">
        <v>356</v>
      </c>
      <c r="AF7" s="186">
        <v>257000000</v>
      </c>
      <c r="AG7" s="4">
        <v>0</v>
      </c>
      <c r="AH7" s="4">
        <v>0</v>
      </c>
      <c r="AI7" s="189">
        <v>1</v>
      </c>
      <c r="AJ7" s="189">
        <v>0</v>
      </c>
      <c r="AK7" s="150">
        <f t="shared" si="9"/>
        <v>1</v>
      </c>
      <c r="AL7" s="186" t="e">
        <f>VLOOKUP($AC7,#REF!,10,FALSE)</f>
        <v>#REF!</v>
      </c>
      <c r="AM7" s="186" t="e">
        <f>VLOOKUP($AC7,#REF!,11,FALSE)</f>
        <v>#REF!</v>
      </c>
      <c r="AN7" s="186" t="e">
        <f>VLOOKUP($AC7,#REF!,12,FALSE)</f>
        <v>#REF!</v>
      </c>
      <c r="AO7" s="186" t="e">
        <f>VLOOKUP($AC7,#REF!,13,FALSE)</f>
        <v>#REF!</v>
      </c>
      <c r="AP7" s="5" t="s">
        <v>447</v>
      </c>
      <c r="AQ7" s="58" t="s">
        <v>479</v>
      </c>
      <c r="AR7" s="2" t="s">
        <v>446</v>
      </c>
      <c r="AS7" s="78" t="s">
        <v>357</v>
      </c>
      <c r="AT7" s="126" t="s">
        <v>474</v>
      </c>
      <c r="AU7" s="183" t="s">
        <v>385</v>
      </c>
      <c r="AV7" s="177" t="s">
        <v>386</v>
      </c>
      <c r="AW7" s="58" t="s">
        <v>479</v>
      </c>
      <c r="AX7" s="35" t="s">
        <v>488</v>
      </c>
      <c r="AY7" s="35" t="s">
        <v>489</v>
      </c>
      <c r="AZ7" s="2" t="s">
        <v>10</v>
      </c>
      <c r="BC7" s="210">
        <f t="shared" ca="1" si="0"/>
        <v>-84</v>
      </c>
      <c r="BD7" s="211">
        <f t="shared" si="1"/>
        <v>1</v>
      </c>
      <c r="BE7" s="212">
        <f t="shared" si="2"/>
        <v>1</v>
      </c>
      <c r="BF7" s="210">
        <f t="shared" si="10"/>
        <v>0</v>
      </c>
      <c r="BG7" s="215">
        <f t="shared" si="3"/>
        <v>257000000</v>
      </c>
      <c r="BH7" s="215" t="e">
        <f t="shared" si="11"/>
        <v>#REF!</v>
      </c>
      <c r="BI7" s="215" t="e">
        <f t="shared" si="12"/>
        <v>#REF!</v>
      </c>
      <c r="BJ7" s="191" t="e">
        <f t="shared" si="4"/>
        <v>#REF!</v>
      </c>
      <c r="BK7" s="215" t="e">
        <f t="shared" si="13"/>
        <v>#REF!</v>
      </c>
      <c r="BL7" s="215" t="e">
        <f t="shared" si="14"/>
        <v>#REF!</v>
      </c>
      <c r="BM7" s="199">
        <v>564</v>
      </c>
      <c r="BN7" s="218" t="e">
        <f>SUM(AO7/AL7)</f>
        <v>#REF!</v>
      </c>
      <c r="BO7" s="242" t="str">
        <f t="shared" si="6"/>
        <v xml:space="preserve">Dotación puesto de salud </v>
      </c>
      <c r="BP7" s="18">
        <f>AF7*1.07</f>
        <v>274990000</v>
      </c>
      <c r="BQ7" s="267">
        <v>5</v>
      </c>
    </row>
    <row r="8" spans="1:71" ht="63" customHeight="1" x14ac:dyDescent="0.25">
      <c r="A8" s="2" t="s">
        <v>137</v>
      </c>
      <c r="B8" s="2" t="s">
        <v>138</v>
      </c>
      <c r="C8" s="2" t="s">
        <v>139</v>
      </c>
      <c r="D8" s="2" t="s">
        <v>204</v>
      </c>
      <c r="E8" s="2" t="s">
        <v>10</v>
      </c>
      <c r="F8" s="2" t="s">
        <v>140</v>
      </c>
      <c r="G8" s="16" t="s">
        <v>146</v>
      </c>
      <c r="H8" s="30" t="s">
        <v>36</v>
      </c>
      <c r="I8" s="2" t="s">
        <v>443</v>
      </c>
      <c r="J8" s="40" t="s">
        <v>9</v>
      </c>
      <c r="K8" s="45" t="s">
        <v>10</v>
      </c>
      <c r="L8" s="40" t="s">
        <v>33</v>
      </c>
      <c r="M8" s="100" t="s">
        <v>34</v>
      </c>
      <c r="N8" s="40"/>
      <c r="O8" s="40" t="s">
        <v>35</v>
      </c>
      <c r="P8" s="47" t="s">
        <v>36</v>
      </c>
      <c r="Q8" s="41" t="s">
        <v>37</v>
      </c>
      <c r="R8" s="16" t="s">
        <v>205</v>
      </c>
      <c r="S8" s="148">
        <f t="shared" si="7"/>
        <v>1</v>
      </c>
      <c r="T8" s="190" t="s">
        <v>444</v>
      </c>
      <c r="U8" s="189">
        <v>0</v>
      </c>
      <c r="V8" s="189">
        <v>0</v>
      </c>
      <c r="W8" s="189">
        <v>0</v>
      </c>
      <c r="X8" s="189">
        <v>1</v>
      </c>
      <c r="Y8" s="148">
        <f t="shared" si="8"/>
        <v>1</v>
      </c>
      <c r="Z8" s="188">
        <v>45292</v>
      </c>
      <c r="AA8" s="188">
        <v>45657</v>
      </c>
      <c r="AB8" s="90" t="s">
        <v>337</v>
      </c>
      <c r="AC8" s="187">
        <v>545</v>
      </c>
      <c r="AD8" s="90" t="s">
        <v>206</v>
      </c>
      <c r="AE8" s="90" t="s">
        <v>338</v>
      </c>
      <c r="AF8" s="186">
        <v>1</v>
      </c>
      <c r="AG8" s="4">
        <v>0</v>
      </c>
      <c r="AH8" s="4">
        <v>0</v>
      </c>
      <c r="AI8" s="4">
        <v>0</v>
      </c>
      <c r="AJ8" s="239">
        <v>0</v>
      </c>
      <c r="AK8" s="150">
        <f t="shared" si="9"/>
        <v>0</v>
      </c>
      <c r="AL8" s="186" t="e">
        <f>VLOOKUP($AC8,#REF!,10,FALSE)</f>
        <v>#REF!</v>
      </c>
      <c r="AM8" s="186" t="e">
        <f>VLOOKUP($AC8,#REF!,11,FALSE)</f>
        <v>#REF!</v>
      </c>
      <c r="AN8" s="186" t="e">
        <f>VLOOKUP($AC8,#REF!,12,FALSE)</f>
        <v>#REF!</v>
      </c>
      <c r="AO8" s="186" t="e">
        <f>VLOOKUP($AC8,#REF!,13,FALSE)</f>
        <v>#REF!</v>
      </c>
      <c r="AP8" s="5" t="s">
        <v>447</v>
      </c>
      <c r="AQ8" s="76" t="s">
        <v>480</v>
      </c>
      <c r="AR8" s="2" t="s">
        <v>446</v>
      </c>
      <c r="AS8" s="78" t="s">
        <v>357</v>
      </c>
      <c r="AT8" s="126" t="s">
        <v>339</v>
      </c>
      <c r="AU8" s="184" t="s">
        <v>486</v>
      </c>
      <c r="AV8" s="177" t="s">
        <v>487</v>
      </c>
      <c r="AW8" s="76" t="s">
        <v>480</v>
      </c>
      <c r="AX8" s="35" t="s">
        <v>484</v>
      </c>
      <c r="AY8" s="35" t="s">
        <v>485</v>
      </c>
      <c r="AZ8" s="2" t="s">
        <v>10</v>
      </c>
      <c r="BC8" s="210">
        <f t="shared" ca="1" si="0"/>
        <v>-84</v>
      </c>
      <c r="BD8" s="211">
        <f t="shared" si="1"/>
        <v>1</v>
      </c>
      <c r="BE8" s="212">
        <f t="shared" si="2"/>
        <v>0</v>
      </c>
      <c r="BF8" s="210">
        <f t="shared" si="10"/>
        <v>1</v>
      </c>
      <c r="BG8" s="215">
        <f t="shared" si="3"/>
        <v>1</v>
      </c>
      <c r="BH8" s="215" t="e">
        <f t="shared" si="11"/>
        <v>#REF!</v>
      </c>
      <c r="BI8" s="215" t="e">
        <f t="shared" si="12"/>
        <v>#REF!</v>
      </c>
      <c r="BJ8" s="191" t="e">
        <f t="shared" si="4"/>
        <v>#REF!</v>
      </c>
      <c r="BK8" s="215" t="e">
        <f t="shared" si="13"/>
        <v>#REF!</v>
      </c>
      <c r="BL8" s="215" t="e">
        <f t="shared" si="14"/>
        <v>#REF!</v>
      </c>
      <c r="BM8" s="199">
        <v>545</v>
      </c>
      <c r="BN8" s="218" t="e">
        <f t="shared" ref="BN8:BN72" si="15">SUM(AO8/AL8)</f>
        <v>#REF!</v>
      </c>
      <c r="BO8" s="242" t="str">
        <f t="shared" si="6"/>
        <v>Mantenimiento del  aseguramiento en salud con las EAPB que operen en el municipio.</v>
      </c>
      <c r="BP8" s="18">
        <f t="shared" ref="BP8:BP72" si="16">AF8*1.07</f>
        <v>1.07</v>
      </c>
      <c r="BQ8" s="267">
        <v>6</v>
      </c>
    </row>
    <row r="9" spans="1:71" ht="87.75" customHeight="1" x14ac:dyDescent="0.25">
      <c r="A9" s="2" t="s">
        <v>137</v>
      </c>
      <c r="B9" s="2" t="s">
        <v>138</v>
      </c>
      <c r="C9" s="2" t="s">
        <v>139</v>
      </c>
      <c r="D9" s="2" t="s">
        <v>204</v>
      </c>
      <c r="E9" s="2" t="s">
        <v>10</v>
      </c>
      <c r="F9" s="2" t="s">
        <v>140</v>
      </c>
      <c r="G9" s="16" t="s">
        <v>146</v>
      </c>
      <c r="H9" s="30" t="s">
        <v>36</v>
      </c>
      <c r="I9" s="2" t="s">
        <v>443</v>
      </c>
      <c r="J9" s="40" t="s">
        <v>9</v>
      </c>
      <c r="K9" s="45" t="s">
        <v>10</v>
      </c>
      <c r="L9" s="40" t="s">
        <v>33</v>
      </c>
      <c r="M9" s="100" t="s">
        <v>34</v>
      </c>
      <c r="N9" s="40"/>
      <c r="O9" s="40" t="s">
        <v>35</v>
      </c>
      <c r="P9" s="47" t="s">
        <v>36</v>
      </c>
      <c r="Q9" s="41" t="s">
        <v>37</v>
      </c>
      <c r="R9" s="16" t="s">
        <v>205</v>
      </c>
      <c r="S9" s="148">
        <f t="shared" si="7"/>
        <v>1</v>
      </c>
      <c r="T9" s="190" t="s">
        <v>444</v>
      </c>
      <c r="U9" s="189">
        <v>0</v>
      </c>
      <c r="V9" s="189">
        <v>0</v>
      </c>
      <c r="W9" s="189">
        <v>0</v>
      </c>
      <c r="X9" s="189">
        <v>1</v>
      </c>
      <c r="Y9" s="148">
        <f t="shared" si="8"/>
        <v>1</v>
      </c>
      <c r="Z9" s="188">
        <v>45292</v>
      </c>
      <c r="AA9" s="188">
        <v>45657</v>
      </c>
      <c r="AB9" s="90" t="s">
        <v>340</v>
      </c>
      <c r="AC9" s="187">
        <v>546</v>
      </c>
      <c r="AD9" s="90" t="s">
        <v>207</v>
      </c>
      <c r="AE9" s="90" t="s">
        <v>338</v>
      </c>
      <c r="AF9" s="186">
        <v>0.5</v>
      </c>
      <c r="AG9" s="4">
        <v>0</v>
      </c>
      <c r="AH9" s="4">
        <v>0</v>
      </c>
      <c r="AI9" s="4">
        <v>0</v>
      </c>
      <c r="AJ9" s="239">
        <v>0</v>
      </c>
      <c r="AK9" s="150">
        <f t="shared" si="9"/>
        <v>0</v>
      </c>
      <c r="AL9" s="186" t="e">
        <f>VLOOKUP($AC9,#REF!,10,FALSE)</f>
        <v>#REF!</v>
      </c>
      <c r="AM9" s="186" t="e">
        <f>VLOOKUP($AC9,#REF!,11,FALSE)</f>
        <v>#REF!</v>
      </c>
      <c r="AN9" s="186" t="e">
        <f>VLOOKUP($AC9,#REF!,12,FALSE)</f>
        <v>#REF!</v>
      </c>
      <c r="AO9" s="186" t="e">
        <f>VLOOKUP($AC9,#REF!,13,FALSE)</f>
        <v>#REF!</v>
      </c>
      <c r="AP9" s="5" t="s">
        <v>447</v>
      </c>
      <c r="AQ9" s="76" t="s">
        <v>480</v>
      </c>
      <c r="AR9" s="2" t="s">
        <v>446</v>
      </c>
      <c r="AS9" s="78" t="s">
        <v>357</v>
      </c>
      <c r="AT9" s="126" t="s">
        <v>339</v>
      </c>
      <c r="AU9" s="184" t="s">
        <v>486</v>
      </c>
      <c r="AV9" s="177" t="s">
        <v>487</v>
      </c>
      <c r="AW9" s="76" t="s">
        <v>480</v>
      </c>
      <c r="AX9" s="35" t="s">
        <v>484</v>
      </c>
      <c r="AY9" s="35" t="s">
        <v>485</v>
      </c>
      <c r="AZ9" s="2" t="s">
        <v>10</v>
      </c>
      <c r="BC9" s="210">
        <f t="shared" ca="1" si="0"/>
        <v>-84</v>
      </c>
      <c r="BD9" s="211">
        <f t="shared" si="1"/>
        <v>1</v>
      </c>
      <c r="BE9" s="212">
        <f t="shared" si="2"/>
        <v>0</v>
      </c>
      <c r="BF9" s="210">
        <f t="shared" si="10"/>
        <v>1</v>
      </c>
      <c r="BG9" s="215">
        <f t="shared" si="3"/>
        <v>0.5</v>
      </c>
      <c r="BH9" s="215" t="e">
        <f t="shared" si="11"/>
        <v>#REF!</v>
      </c>
      <c r="BI9" s="215" t="e">
        <f t="shared" si="12"/>
        <v>#REF!</v>
      </c>
      <c r="BJ9" s="191" t="e">
        <f t="shared" si="4"/>
        <v>#REF!</v>
      </c>
      <c r="BK9" s="215" t="e">
        <f t="shared" si="13"/>
        <v>#REF!</v>
      </c>
      <c r="BL9" s="215" t="e">
        <f t="shared" si="14"/>
        <v>#REF!</v>
      </c>
      <c r="BM9" s="199">
        <v>546</v>
      </c>
      <c r="BN9" s="218" t="e">
        <f t="shared" si="15"/>
        <v>#REF!</v>
      </c>
      <c r="BO9" s="242" t="str">
        <f t="shared" si="6"/>
        <v>Mantenimiento del  aseguramiento en salud con las EAPB que operen en el municipio.</v>
      </c>
      <c r="BP9" s="18">
        <f t="shared" si="16"/>
        <v>0.53500000000000003</v>
      </c>
      <c r="BQ9" s="269">
        <v>7</v>
      </c>
    </row>
    <row r="10" spans="1:71" ht="92.25" customHeight="1" x14ac:dyDescent="0.25">
      <c r="A10" s="2" t="s">
        <v>137</v>
      </c>
      <c r="B10" s="2" t="s">
        <v>138</v>
      </c>
      <c r="C10" s="2" t="s">
        <v>139</v>
      </c>
      <c r="D10" s="2" t="s">
        <v>204</v>
      </c>
      <c r="E10" s="2" t="s">
        <v>10</v>
      </c>
      <c r="F10" s="2" t="s">
        <v>140</v>
      </c>
      <c r="G10" s="16" t="s">
        <v>146</v>
      </c>
      <c r="H10" s="30" t="s">
        <v>36</v>
      </c>
      <c r="I10" s="2" t="s">
        <v>443</v>
      </c>
      <c r="J10" s="40" t="s">
        <v>9</v>
      </c>
      <c r="K10" s="45" t="s">
        <v>10</v>
      </c>
      <c r="L10" s="40" t="s">
        <v>33</v>
      </c>
      <c r="M10" s="100" t="s">
        <v>34</v>
      </c>
      <c r="N10" s="40"/>
      <c r="O10" s="40" t="s">
        <v>35</v>
      </c>
      <c r="P10" s="47" t="s">
        <v>36</v>
      </c>
      <c r="Q10" s="41" t="s">
        <v>37</v>
      </c>
      <c r="R10" s="16" t="s">
        <v>205</v>
      </c>
      <c r="S10" s="148">
        <f t="shared" si="7"/>
        <v>4</v>
      </c>
      <c r="T10" s="190" t="s">
        <v>444</v>
      </c>
      <c r="U10" s="189">
        <v>1</v>
      </c>
      <c r="V10" s="189">
        <v>1</v>
      </c>
      <c r="W10" s="189">
        <v>1</v>
      </c>
      <c r="X10" s="189">
        <v>1</v>
      </c>
      <c r="Y10" s="148">
        <f t="shared" si="8"/>
        <v>4</v>
      </c>
      <c r="Z10" s="188">
        <v>45292</v>
      </c>
      <c r="AA10" s="188">
        <v>45657</v>
      </c>
      <c r="AB10" s="90" t="s">
        <v>341</v>
      </c>
      <c r="AC10" s="187">
        <v>417</v>
      </c>
      <c r="AD10" s="90" t="s">
        <v>208</v>
      </c>
      <c r="AE10" s="90" t="s">
        <v>342</v>
      </c>
      <c r="AF10" s="186">
        <v>67853279271.559998</v>
      </c>
      <c r="AG10" s="4">
        <v>1</v>
      </c>
      <c r="AH10" s="4">
        <v>1</v>
      </c>
      <c r="AI10" s="4">
        <v>1</v>
      </c>
      <c r="AJ10" s="239">
        <v>0</v>
      </c>
      <c r="AK10" s="150">
        <f t="shared" si="9"/>
        <v>3</v>
      </c>
      <c r="AL10" s="186" t="e">
        <f>VLOOKUP($AC10,#REF!,10,FALSE)</f>
        <v>#REF!</v>
      </c>
      <c r="AM10" s="186" t="e">
        <f>VLOOKUP($AC10,#REF!,11,FALSE)</f>
        <v>#REF!</v>
      </c>
      <c r="AN10" s="186" t="e">
        <f>VLOOKUP($AC10,#REF!,12,FALSE)</f>
        <v>#REF!</v>
      </c>
      <c r="AO10" s="186" t="e">
        <f>VLOOKUP($AC10,#REF!,13,FALSE)</f>
        <v>#REF!</v>
      </c>
      <c r="AP10" s="5" t="s">
        <v>447</v>
      </c>
      <c r="AQ10" s="76" t="s">
        <v>480</v>
      </c>
      <c r="AR10" s="2" t="s">
        <v>446</v>
      </c>
      <c r="AS10" s="78" t="s">
        <v>357</v>
      </c>
      <c r="AT10" s="126" t="s">
        <v>339</v>
      </c>
      <c r="AU10" s="184" t="s">
        <v>486</v>
      </c>
      <c r="AV10" s="177" t="s">
        <v>487</v>
      </c>
      <c r="AW10" s="76" t="s">
        <v>480</v>
      </c>
      <c r="AX10" s="35" t="s">
        <v>484</v>
      </c>
      <c r="AY10" s="35" t="s">
        <v>485</v>
      </c>
      <c r="AZ10" s="2" t="s">
        <v>10</v>
      </c>
      <c r="BC10" s="210">
        <f t="shared" ca="1" si="0"/>
        <v>-84</v>
      </c>
      <c r="BD10" s="211">
        <f t="shared" si="1"/>
        <v>4</v>
      </c>
      <c r="BE10" s="212">
        <f t="shared" si="2"/>
        <v>3</v>
      </c>
      <c r="BF10" s="210">
        <f t="shared" si="10"/>
        <v>1</v>
      </c>
      <c r="BG10" s="215">
        <f t="shared" si="3"/>
        <v>67853279271.559998</v>
      </c>
      <c r="BH10" s="215" t="e">
        <f t="shared" si="11"/>
        <v>#REF!</v>
      </c>
      <c r="BI10" s="215" t="e">
        <f t="shared" si="12"/>
        <v>#REF!</v>
      </c>
      <c r="BJ10" s="191" t="e">
        <f t="shared" si="4"/>
        <v>#REF!</v>
      </c>
      <c r="BK10" s="215" t="e">
        <f t="shared" si="13"/>
        <v>#REF!</v>
      </c>
      <c r="BL10" s="215" t="e">
        <f t="shared" si="14"/>
        <v>#REF!</v>
      </c>
      <c r="BM10" s="199">
        <v>417</v>
      </c>
      <c r="BN10" s="218" t="e">
        <f t="shared" si="15"/>
        <v>#REF!</v>
      </c>
      <c r="BO10" s="242" t="str">
        <f t="shared" si="6"/>
        <v>Mantenimiento del  aseguramiento en salud con las EAPB que operen en el municipio.</v>
      </c>
      <c r="BP10" s="18">
        <f t="shared" si="16"/>
        <v>72603008820.569199</v>
      </c>
      <c r="BQ10" s="267">
        <v>8</v>
      </c>
      <c r="BR10" s="18">
        <v>74491492081.930008</v>
      </c>
    </row>
    <row r="11" spans="1:71" ht="69.75" customHeight="1" x14ac:dyDescent="0.25">
      <c r="A11" s="2" t="s">
        <v>137</v>
      </c>
      <c r="B11" s="2" t="s">
        <v>138</v>
      </c>
      <c r="C11" s="2" t="s">
        <v>139</v>
      </c>
      <c r="D11" s="2" t="s">
        <v>204</v>
      </c>
      <c r="E11" s="2" t="s">
        <v>10</v>
      </c>
      <c r="F11" s="2" t="s">
        <v>140</v>
      </c>
      <c r="G11" s="16" t="s">
        <v>146</v>
      </c>
      <c r="H11" s="30" t="s">
        <v>36</v>
      </c>
      <c r="I11" s="2" t="s">
        <v>443</v>
      </c>
      <c r="J11" s="40" t="s">
        <v>9</v>
      </c>
      <c r="K11" s="45" t="s">
        <v>10</v>
      </c>
      <c r="L11" s="40" t="s">
        <v>33</v>
      </c>
      <c r="M11" s="100" t="s">
        <v>34</v>
      </c>
      <c r="N11" s="40"/>
      <c r="O11" s="40" t="s">
        <v>35</v>
      </c>
      <c r="P11" s="47" t="s">
        <v>36</v>
      </c>
      <c r="Q11" s="41" t="s">
        <v>37</v>
      </c>
      <c r="R11" s="16" t="s">
        <v>205</v>
      </c>
      <c r="S11" s="148">
        <f t="shared" si="7"/>
        <v>4</v>
      </c>
      <c r="T11" s="190" t="s">
        <v>444</v>
      </c>
      <c r="U11" s="189">
        <v>1</v>
      </c>
      <c r="V11" s="189">
        <v>1</v>
      </c>
      <c r="W11" s="189">
        <v>1</v>
      </c>
      <c r="X11" s="189">
        <v>1</v>
      </c>
      <c r="Y11" s="148">
        <f t="shared" si="8"/>
        <v>4</v>
      </c>
      <c r="Z11" s="188">
        <v>45292</v>
      </c>
      <c r="AA11" s="188">
        <v>45657</v>
      </c>
      <c r="AB11" s="90" t="s">
        <v>343</v>
      </c>
      <c r="AC11" s="187">
        <v>418</v>
      </c>
      <c r="AD11" s="90" t="s">
        <v>209</v>
      </c>
      <c r="AE11" s="90" t="s">
        <v>342</v>
      </c>
      <c r="AF11" s="186">
        <v>22387621054.599998</v>
      </c>
      <c r="AG11" s="4">
        <v>1</v>
      </c>
      <c r="AH11" s="4">
        <v>1</v>
      </c>
      <c r="AI11" s="4">
        <v>1</v>
      </c>
      <c r="AJ11" s="189">
        <v>1</v>
      </c>
      <c r="AK11" s="150">
        <f t="shared" si="9"/>
        <v>4</v>
      </c>
      <c r="AL11" s="186" t="e">
        <f>VLOOKUP($AC11,#REF!,10,FALSE)</f>
        <v>#REF!</v>
      </c>
      <c r="AM11" s="186" t="e">
        <f>VLOOKUP($AC11,#REF!,11,FALSE)</f>
        <v>#REF!</v>
      </c>
      <c r="AN11" s="186" t="e">
        <f>VLOOKUP($AC11,#REF!,12,FALSE)</f>
        <v>#REF!</v>
      </c>
      <c r="AO11" s="186" t="e">
        <f>VLOOKUP($AC11,#REF!,13,FALSE)</f>
        <v>#REF!</v>
      </c>
      <c r="AP11" s="5" t="s">
        <v>447</v>
      </c>
      <c r="AQ11" s="76" t="s">
        <v>480</v>
      </c>
      <c r="AR11" s="2" t="s">
        <v>446</v>
      </c>
      <c r="AS11" s="78" t="s">
        <v>357</v>
      </c>
      <c r="AT11" s="126" t="s">
        <v>339</v>
      </c>
      <c r="AU11" s="184" t="s">
        <v>486</v>
      </c>
      <c r="AV11" s="177" t="s">
        <v>487</v>
      </c>
      <c r="AW11" s="76" t="s">
        <v>480</v>
      </c>
      <c r="AX11" s="35" t="s">
        <v>484</v>
      </c>
      <c r="AY11" s="35" t="s">
        <v>485</v>
      </c>
      <c r="AZ11" s="2" t="s">
        <v>10</v>
      </c>
      <c r="BC11" s="210">
        <f t="shared" ca="1" si="0"/>
        <v>-84</v>
      </c>
      <c r="BD11" s="211">
        <f t="shared" si="1"/>
        <v>4</v>
      </c>
      <c r="BE11" s="212">
        <f t="shared" si="2"/>
        <v>4</v>
      </c>
      <c r="BF11" s="210">
        <f t="shared" si="10"/>
        <v>0</v>
      </c>
      <c r="BG11" s="215">
        <f t="shared" si="3"/>
        <v>22387621054.599998</v>
      </c>
      <c r="BH11" s="215" t="e">
        <f t="shared" si="11"/>
        <v>#REF!</v>
      </c>
      <c r="BI11" s="215" t="e">
        <f t="shared" si="12"/>
        <v>#REF!</v>
      </c>
      <c r="BJ11" s="191" t="e">
        <f t="shared" si="4"/>
        <v>#REF!</v>
      </c>
      <c r="BK11" s="215" t="e">
        <f t="shared" si="13"/>
        <v>#REF!</v>
      </c>
      <c r="BL11" s="215" t="e">
        <f t="shared" si="14"/>
        <v>#REF!</v>
      </c>
      <c r="BM11" s="199">
        <v>418</v>
      </c>
      <c r="BN11" s="218" t="e">
        <f t="shared" si="15"/>
        <v>#REF!</v>
      </c>
      <c r="BO11" s="242" t="str">
        <f t="shared" si="6"/>
        <v>Mantenimiento del  aseguramiento en salud con las EAPB que operen en el municipio.</v>
      </c>
      <c r="BP11" s="18">
        <f t="shared" si="16"/>
        <v>23954754528.422001</v>
      </c>
      <c r="BQ11" s="267">
        <v>9</v>
      </c>
      <c r="BR11" s="18">
        <v>23954754528.422001</v>
      </c>
    </row>
    <row r="12" spans="1:71" ht="90" customHeight="1" x14ac:dyDescent="0.25">
      <c r="A12" s="2" t="s">
        <v>137</v>
      </c>
      <c r="B12" s="2" t="s">
        <v>138</v>
      </c>
      <c r="C12" s="2" t="s">
        <v>139</v>
      </c>
      <c r="D12" s="2" t="s">
        <v>204</v>
      </c>
      <c r="E12" s="2" t="s">
        <v>10</v>
      </c>
      <c r="F12" s="2" t="s">
        <v>140</v>
      </c>
      <c r="G12" s="16" t="s">
        <v>146</v>
      </c>
      <c r="H12" s="30" t="s">
        <v>36</v>
      </c>
      <c r="I12" s="2" t="s">
        <v>443</v>
      </c>
      <c r="J12" s="40" t="s">
        <v>9</v>
      </c>
      <c r="K12" s="45" t="s">
        <v>10</v>
      </c>
      <c r="L12" s="40" t="s">
        <v>33</v>
      </c>
      <c r="M12" s="100" t="s">
        <v>34</v>
      </c>
      <c r="N12" s="40"/>
      <c r="O12" s="40" t="s">
        <v>35</v>
      </c>
      <c r="P12" s="47" t="s">
        <v>36</v>
      </c>
      <c r="Q12" s="41" t="s">
        <v>37</v>
      </c>
      <c r="R12" s="16" t="s">
        <v>205</v>
      </c>
      <c r="S12" s="263">
        <f t="shared" si="7"/>
        <v>12</v>
      </c>
      <c r="T12" s="190" t="s">
        <v>444</v>
      </c>
      <c r="U12" s="189">
        <v>3</v>
      </c>
      <c r="V12" s="189">
        <v>3</v>
      </c>
      <c r="W12" s="189">
        <v>3</v>
      </c>
      <c r="X12" s="189">
        <v>3</v>
      </c>
      <c r="Y12" s="148">
        <f t="shared" si="8"/>
        <v>12</v>
      </c>
      <c r="Z12" s="188">
        <v>45292</v>
      </c>
      <c r="AA12" s="188">
        <v>45657</v>
      </c>
      <c r="AB12" s="90" t="s">
        <v>344</v>
      </c>
      <c r="AC12" s="187">
        <v>419</v>
      </c>
      <c r="AD12" s="90" t="s">
        <v>210</v>
      </c>
      <c r="AE12" s="90" t="s">
        <v>338</v>
      </c>
      <c r="AF12" s="186">
        <v>36038762928</v>
      </c>
      <c r="AG12" s="4">
        <v>1</v>
      </c>
      <c r="AH12" s="4">
        <v>1</v>
      </c>
      <c r="AI12" s="4">
        <v>1</v>
      </c>
      <c r="AJ12" s="189">
        <v>1</v>
      </c>
      <c r="AK12" s="150">
        <f t="shared" si="9"/>
        <v>4</v>
      </c>
      <c r="AL12" s="186" t="e">
        <f>VLOOKUP($AC12,#REF!,10,FALSE)</f>
        <v>#REF!</v>
      </c>
      <c r="AM12" s="186" t="e">
        <f>VLOOKUP($AC12,#REF!,11,FALSE)</f>
        <v>#REF!</v>
      </c>
      <c r="AN12" s="186" t="e">
        <f>VLOOKUP($AC12,#REF!,12,FALSE)</f>
        <v>#REF!</v>
      </c>
      <c r="AO12" s="186" t="e">
        <f>VLOOKUP($AC12,#REF!,13,FALSE)</f>
        <v>#REF!</v>
      </c>
      <c r="AP12" s="5" t="s">
        <v>447</v>
      </c>
      <c r="AQ12" s="76" t="s">
        <v>480</v>
      </c>
      <c r="AR12" s="2" t="s">
        <v>446</v>
      </c>
      <c r="AS12" s="78" t="s">
        <v>357</v>
      </c>
      <c r="AT12" s="126" t="s">
        <v>339</v>
      </c>
      <c r="AU12" s="184" t="s">
        <v>486</v>
      </c>
      <c r="AV12" s="177" t="s">
        <v>487</v>
      </c>
      <c r="AW12" s="76" t="s">
        <v>480</v>
      </c>
      <c r="AX12" s="35" t="s">
        <v>484</v>
      </c>
      <c r="AY12" s="35" t="s">
        <v>485</v>
      </c>
      <c r="AZ12" s="2" t="s">
        <v>10</v>
      </c>
      <c r="BC12" s="210">
        <f t="shared" ca="1" si="0"/>
        <v>-84</v>
      </c>
      <c r="BD12" s="211">
        <f t="shared" si="1"/>
        <v>12</v>
      </c>
      <c r="BE12" s="212">
        <f t="shared" si="2"/>
        <v>4</v>
      </c>
      <c r="BF12" s="210">
        <f t="shared" si="10"/>
        <v>8</v>
      </c>
      <c r="BG12" s="215">
        <f t="shared" si="3"/>
        <v>36038762928</v>
      </c>
      <c r="BH12" s="215" t="e">
        <f t="shared" si="11"/>
        <v>#REF!</v>
      </c>
      <c r="BI12" s="215" t="e">
        <f t="shared" si="12"/>
        <v>#REF!</v>
      </c>
      <c r="BJ12" s="191" t="e">
        <f t="shared" si="4"/>
        <v>#REF!</v>
      </c>
      <c r="BK12" s="215" t="e">
        <f t="shared" si="13"/>
        <v>#REF!</v>
      </c>
      <c r="BL12" s="215" t="e">
        <f t="shared" si="14"/>
        <v>#REF!</v>
      </c>
      <c r="BM12" s="199">
        <v>419</v>
      </c>
      <c r="BN12" s="218" t="e">
        <f t="shared" si="15"/>
        <v>#REF!</v>
      </c>
      <c r="BO12" s="242" t="str">
        <f t="shared" si="6"/>
        <v>Mantenimiento del  aseguramiento en salud con las EAPB que operen en el municipio.</v>
      </c>
      <c r="BP12" s="18">
        <f t="shared" si="16"/>
        <v>38561476332.959999</v>
      </c>
      <c r="BQ12" s="269">
        <v>10</v>
      </c>
      <c r="BR12" s="18">
        <v>39146425924.230003</v>
      </c>
    </row>
    <row r="13" spans="1:71" ht="74.25" customHeight="1" x14ac:dyDescent="0.25">
      <c r="A13" s="2" t="s">
        <v>137</v>
      </c>
      <c r="B13" s="2" t="s">
        <v>138</v>
      </c>
      <c r="C13" s="2" t="s">
        <v>139</v>
      </c>
      <c r="D13" s="2" t="s">
        <v>204</v>
      </c>
      <c r="E13" s="2" t="s">
        <v>10</v>
      </c>
      <c r="F13" s="2" t="s">
        <v>140</v>
      </c>
      <c r="G13" s="16" t="s">
        <v>146</v>
      </c>
      <c r="H13" s="30" t="s">
        <v>36</v>
      </c>
      <c r="I13" s="2" t="s">
        <v>443</v>
      </c>
      <c r="J13" s="40" t="s">
        <v>9</v>
      </c>
      <c r="K13" s="45" t="s">
        <v>10</v>
      </c>
      <c r="L13" s="40" t="s">
        <v>33</v>
      </c>
      <c r="M13" s="100" t="s">
        <v>34</v>
      </c>
      <c r="N13" s="40"/>
      <c r="O13" s="40" t="s">
        <v>35</v>
      </c>
      <c r="P13" s="47" t="s">
        <v>36</v>
      </c>
      <c r="Q13" s="41" t="s">
        <v>37</v>
      </c>
      <c r="R13" s="16" t="s">
        <v>205</v>
      </c>
      <c r="S13" s="263">
        <f t="shared" si="7"/>
        <v>12</v>
      </c>
      <c r="T13" s="190" t="s">
        <v>444</v>
      </c>
      <c r="U13" s="189">
        <v>3</v>
      </c>
      <c r="V13" s="189">
        <v>3</v>
      </c>
      <c r="W13" s="189">
        <v>3</v>
      </c>
      <c r="X13" s="189">
        <v>3</v>
      </c>
      <c r="Y13" s="148">
        <f t="shared" si="8"/>
        <v>12</v>
      </c>
      <c r="Z13" s="188">
        <v>45292</v>
      </c>
      <c r="AA13" s="188">
        <v>45657</v>
      </c>
      <c r="AB13" s="90" t="s">
        <v>345</v>
      </c>
      <c r="AC13" s="187">
        <v>420</v>
      </c>
      <c r="AD13" s="90" t="s">
        <v>211</v>
      </c>
      <c r="AE13" s="90" t="s">
        <v>342</v>
      </c>
      <c r="AF13" s="186">
        <v>1610642551.8499999</v>
      </c>
      <c r="AG13" s="4">
        <v>1</v>
      </c>
      <c r="AH13" s="4">
        <v>1</v>
      </c>
      <c r="AI13" s="4">
        <v>1</v>
      </c>
      <c r="AJ13" s="189">
        <v>1</v>
      </c>
      <c r="AK13" s="150">
        <f t="shared" si="9"/>
        <v>4</v>
      </c>
      <c r="AL13" s="186" t="e">
        <f>VLOOKUP($AC13,#REF!,10,FALSE)</f>
        <v>#REF!</v>
      </c>
      <c r="AM13" s="186" t="e">
        <f>VLOOKUP($AC13,#REF!,11,FALSE)</f>
        <v>#REF!</v>
      </c>
      <c r="AN13" s="186" t="e">
        <f>VLOOKUP($AC13,#REF!,12,FALSE)</f>
        <v>#REF!</v>
      </c>
      <c r="AO13" s="186" t="e">
        <f>VLOOKUP($AC13,#REF!,13,FALSE)</f>
        <v>#REF!</v>
      </c>
      <c r="AP13" s="5" t="s">
        <v>447</v>
      </c>
      <c r="AQ13" s="76" t="s">
        <v>480</v>
      </c>
      <c r="AR13" s="2" t="s">
        <v>446</v>
      </c>
      <c r="AS13" s="78" t="s">
        <v>357</v>
      </c>
      <c r="AT13" s="126" t="s">
        <v>339</v>
      </c>
      <c r="AU13" s="184" t="s">
        <v>486</v>
      </c>
      <c r="AV13" s="177" t="s">
        <v>487</v>
      </c>
      <c r="AW13" s="76" t="s">
        <v>480</v>
      </c>
      <c r="AX13" s="35" t="s">
        <v>484</v>
      </c>
      <c r="AY13" s="35" t="s">
        <v>485</v>
      </c>
      <c r="AZ13" s="2" t="s">
        <v>10</v>
      </c>
      <c r="BC13" s="210">
        <f t="shared" ca="1" si="0"/>
        <v>-84</v>
      </c>
      <c r="BD13" s="211">
        <f t="shared" si="1"/>
        <v>12</v>
      </c>
      <c r="BE13" s="212">
        <f t="shared" si="2"/>
        <v>4</v>
      </c>
      <c r="BF13" s="210">
        <f t="shared" si="10"/>
        <v>8</v>
      </c>
      <c r="BG13" s="215">
        <f t="shared" si="3"/>
        <v>1610642551.8499999</v>
      </c>
      <c r="BH13" s="215" t="e">
        <f t="shared" si="11"/>
        <v>#REF!</v>
      </c>
      <c r="BI13" s="215" t="e">
        <f t="shared" si="12"/>
        <v>#REF!</v>
      </c>
      <c r="BJ13" s="191" t="e">
        <f t="shared" si="4"/>
        <v>#REF!</v>
      </c>
      <c r="BK13" s="215" t="e">
        <f t="shared" si="13"/>
        <v>#REF!</v>
      </c>
      <c r="BL13" s="215" t="e">
        <f t="shared" si="14"/>
        <v>#REF!</v>
      </c>
      <c r="BM13" s="199">
        <v>420</v>
      </c>
      <c r="BN13" s="218" t="e">
        <f t="shared" si="15"/>
        <v>#REF!</v>
      </c>
      <c r="BO13" s="242" t="str">
        <f t="shared" si="6"/>
        <v>Mantenimiento del  aseguramiento en salud con las EAPB que operen en el municipio.</v>
      </c>
      <c r="BP13" s="18">
        <f t="shared" si="16"/>
        <v>1723387530.4795001</v>
      </c>
      <c r="BQ13" s="267">
        <v>11</v>
      </c>
      <c r="BR13" s="18">
        <v>1723387530.6400001</v>
      </c>
    </row>
    <row r="14" spans="1:71" ht="81.75" customHeight="1" x14ac:dyDescent="0.25">
      <c r="A14" s="2" t="s">
        <v>137</v>
      </c>
      <c r="B14" s="2" t="s">
        <v>138</v>
      </c>
      <c r="C14" s="2" t="s">
        <v>139</v>
      </c>
      <c r="D14" s="2" t="s">
        <v>204</v>
      </c>
      <c r="E14" s="2" t="s">
        <v>10</v>
      </c>
      <c r="F14" s="2" t="s">
        <v>140</v>
      </c>
      <c r="G14" s="16" t="s">
        <v>146</v>
      </c>
      <c r="H14" s="30" t="s">
        <v>36</v>
      </c>
      <c r="I14" s="2" t="s">
        <v>443</v>
      </c>
      <c r="J14" s="40" t="s">
        <v>9</v>
      </c>
      <c r="K14" s="45" t="s">
        <v>10</v>
      </c>
      <c r="L14" s="40" t="s">
        <v>33</v>
      </c>
      <c r="M14" s="100" t="s">
        <v>34</v>
      </c>
      <c r="N14" s="40"/>
      <c r="O14" s="40" t="s">
        <v>35</v>
      </c>
      <c r="P14" s="47" t="s">
        <v>36</v>
      </c>
      <c r="Q14" s="41" t="s">
        <v>37</v>
      </c>
      <c r="R14" s="16" t="s">
        <v>212</v>
      </c>
      <c r="S14" s="148">
        <f t="shared" si="7"/>
        <v>1</v>
      </c>
      <c r="T14" s="190" t="s">
        <v>444</v>
      </c>
      <c r="U14" s="189">
        <v>0</v>
      </c>
      <c r="V14" s="189">
        <v>0</v>
      </c>
      <c r="W14" s="189">
        <v>0</v>
      </c>
      <c r="X14" s="189">
        <v>1</v>
      </c>
      <c r="Y14" s="148">
        <f t="shared" si="8"/>
        <v>1</v>
      </c>
      <c r="Z14" s="188">
        <v>45566</v>
      </c>
      <c r="AA14" s="188">
        <v>45657</v>
      </c>
      <c r="AB14" s="90" t="s">
        <v>346</v>
      </c>
      <c r="AC14" s="187">
        <v>421</v>
      </c>
      <c r="AD14" s="90" t="s">
        <v>213</v>
      </c>
      <c r="AE14" s="90" t="s">
        <v>338</v>
      </c>
      <c r="AF14" s="186">
        <v>30802990.16</v>
      </c>
      <c r="AG14" s="4">
        <v>0</v>
      </c>
      <c r="AH14" s="4">
        <v>0</v>
      </c>
      <c r="AI14" s="4">
        <v>0</v>
      </c>
      <c r="AJ14" s="239">
        <v>0</v>
      </c>
      <c r="AK14" s="150">
        <f t="shared" si="9"/>
        <v>0</v>
      </c>
      <c r="AL14" s="186" t="e">
        <f>VLOOKUP($AC14,#REF!,10,FALSE)</f>
        <v>#REF!</v>
      </c>
      <c r="AM14" s="186" t="e">
        <f>VLOOKUP($AC14,#REF!,11,FALSE)</f>
        <v>#REF!</v>
      </c>
      <c r="AN14" s="186" t="e">
        <f>VLOOKUP($AC14,#REF!,12,FALSE)</f>
        <v>#REF!</v>
      </c>
      <c r="AO14" s="186" t="e">
        <f>VLOOKUP($AC14,#REF!,13,FALSE)</f>
        <v>#REF!</v>
      </c>
      <c r="AP14" s="5" t="s">
        <v>447</v>
      </c>
      <c r="AQ14" s="76" t="s">
        <v>481</v>
      </c>
      <c r="AR14" s="2" t="s">
        <v>446</v>
      </c>
      <c r="AS14" s="78" t="s">
        <v>357</v>
      </c>
      <c r="AT14" s="126" t="s">
        <v>347</v>
      </c>
      <c r="AU14" s="184" t="s">
        <v>491</v>
      </c>
      <c r="AV14" s="177" t="s">
        <v>492</v>
      </c>
      <c r="AW14" s="76" t="s">
        <v>481</v>
      </c>
      <c r="AX14" s="35" t="s">
        <v>490</v>
      </c>
      <c r="AY14" s="35" t="s">
        <v>489</v>
      </c>
      <c r="AZ14" s="2" t="s">
        <v>475</v>
      </c>
      <c r="BC14" s="210">
        <f t="shared" ca="1" si="0"/>
        <v>-84</v>
      </c>
      <c r="BD14" s="211">
        <f t="shared" si="1"/>
        <v>1</v>
      </c>
      <c r="BE14" s="212">
        <f t="shared" si="2"/>
        <v>0</v>
      </c>
      <c r="BF14" s="210">
        <f t="shared" si="10"/>
        <v>1</v>
      </c>
      <c r="BG14" s="215">
        <f t="shared" si="3"/>
        <v>30802990.16</v>
      </c>
      <c r="BH14" s="215" t="e">
        <f t="shared" si="11"/>
        <v>#REF!</v>
      </c>
      <c r="BI14" s="215" t="e">
        <f t="shared" si="12"/>
        <v>#REF!</v>
      </c>
      <c r="BJ14" s="191" t="e">
        <f t="shared" si="4"/>
        <v>#REF!</v>
      </c>
      <c r="BK14" s="215" t="e">
        <f t="shared" si="13"/>
        <v>#REF!</v>
      </c>
      <c r="BL14" s="215" t="e">
        <f t="shared" si="14"/>
        <v>#REF!</v>
      </c>
      <c r="BM14" s="199">
        <v>421</v>
      </c>
      <c r="BN14" s="218" t="e">
        <f t="shared" si="15"/>
        <v>#REF!</v>
      </c>
      <c r="BO14" s="242" t="str">
        <f t="shared" si="6"/>
        <v>Realizar una campaña de  focalización y captación de población no asegurada para posterior afiliación al Régimen Subsidiado y Contributivo</v>
      </c>
      <c r="BP14" s="18">
        <f t="shared" si="16"/>
        <v>32959199.4712</v>
      </c>
      <c r="BQ14" s="267">
        <v>12</v>
      </c>
      <c r="BR14" s="18">
        <v>36816386.831199996</v>
      </c>
    </row>
    <row r="15" spans="1:71" ht="63" customHeight="1" x14ac:dyDescent="0.25">
      <c r="A15" s="2" t="s">
        <v>137</v>
      </c>
      <c r="B15" s="2" t="s">
        <v>138</v>
      </c>
      <c r="C15" s="2" t="s">
        <v>139</v>
      </c>
      <c r="D15" s="2" t="s">
        <v>204</v>
      </c>
      <c r="E15" s="2" t="s">
        <v>10</v>
      </c>
      <c r="F15" s="2" t="s">
        <v>140</v>
      </c>
      <c r="G15" s="16" t="s">
        <v>146</v>
      </c>
      <c r="H15" s="30" t="s">
        <v>36</v>
      </c>
      <c r="I15" s="2" t="s">
        <v>443</v>
      </c>
      <c r="J15" s="40" t="s">
        <v>9</v>
      </c>
      <c r="K15" s="45" t="s">
        <v>10</v>
      </c>
      <c r="L15" s="40" t="s">
        <v>33</v>
      </c>
      <c r="M15" s="100" t="s">
        <v>34</v>
      </c>
      <c r="N15" s="40"/>
      <c r="O15" s="40" t="s">
        <v>35</v>
      </c>
      <c r="P15" s="47" t="s">
        <v>36</v>
      </c>
      <c r="Q15" s="41" t="s">
        <v>37</v>
      </c>
      <c r="R15" s="16" t="s">
        <v>212</v>
      </c>
      <c r="S15" s="148">
        <f t="shared" si="7"/>
        <v>1</v>
      </c>
      <c r="T15" s="190" t="s">
        <v>444</v>
      </c>
      <c r="U15" s="189">
        <v>0</v>
      </c>
      <c r="V15" s="189">
        <v>0</v>
      </c>
      <c r="W15" s="189">
        <v>0</v>
      </c>
      <c r="X15" s="189">
        <v>1</v>
      </c>
      <c r="Y15" s="148">
        <f t="shared" si="8"/>
        <v>1</v>
      </c>
      <c r="Z15" s="188">
        <v>45566</v>
      </c>
      <c r="AA15" s="188">
        <v>45657</v>
      </c>
      <c r="AB15" s="90" t="s">
        <v>348</v>
      </c>
      <c r="AC15" s="187">
        <v>422</v>
      </c>
      <c r="AD15" s="90" t="s">
        <v>213</v>
      </c>
      <c r="AE15" s="90" t="s">
        <v>338</v>
      </c>
      <c r="AF15" s="186">
        <v>3604848</v>
      </c>
      <c r="AG15" s="4">
        <v>0</v>
      </c>
      <c r="AH15" s="4">
        <v>0</v>
      </c>
      <c r="AI15" s="4">
        <v>0</v>
      </c>
      <c r="AJ15" s="239">
        <v>0</v>
      </c>
      <c r="AK15" s="150">
        <f t="shared" si="9"/>
        <v>0</v>
      </c>
      <c r="AL15" s="186" t="e">
        <f>VLOOKUP($AC15,#REF!,10,FALSE)</f>
        <v>#REF!</v>
      </c>
      <c r="AM15" s="186" t="e">
        <f>VLOOKUP($AC15,#REF!,11,FALSE)</f>
        <v>#REF!</v>
      </c>
      <c r="AN15" s="186" t="e">
        <f>VLOOKUP($AC15,#REF!,12,FALSE)</f>
        <v>#REF!</v>
      </c>
      <c r="AO15" s="186" t="e">
        <f>VLOOKUP($AC15,#REF!,13,FALSE)</f>
        <v>#REF!</v>
      </c>
      <c r="AP15" s="5" t="s">
        <v>447</v>
      </c>
      <c r="AQ15" s="76" t="s">
        <v>481</v>
      </c>
      <c r="AR15" s="2" t="s">
        <v>446</v>
      </c>
      <c r="AS15" s="78" t="s">
        <v>357</v>
      </c>
      <c r="AT15" s="126" t="s">
        <v>347</v>
      </c>
      <c r="AU15" s="184" t="s">
        <v>491</v>
      </c>
      <c r="AV15" s="177" t="s">
        <v>492</v>
      </c>
      <c r="AW15" s="76" t="s">
        <v>481</v>
      </c>
      <c r="AX15" s="35" t="s">
        <v>490</v>
      </c>
      <c r="AY15" s="35" t="s">
        <v>489</v>
      </c>
      <c r="AZ15" s="2" t="s">
        <v>475</v>
      </c>
      <c r="BC15" s="210">
        <f t="shared" ca="1" si="0"/>
        <v>-84</v>
      </c>
      <c r="BD15" s="211">
        <f t="shared" si="1"/>
        <v>1</v>
      </c>
      <c r="BE15" s="212">
        <f t="shared" si="2"/>
        <v>0</v>
      </c>
      <c r="BF15" s="210">
        <f t="shared" si="10"/>
        <v>1</v>
      </c>
      <c r="BG15" s="215">
        <f t="shared" si="3"/>
        <v>3604848</v>
      </c>
      <c r="BH15" s="215" t="e">
        <f t="shared" si="11"/>
        <v>#REF!</v>
      </c>
      <c r="BI15" s="215" t="e">
        <f t="shared" si="12"/>
        <v>#REF!</v>
      </c>
      <c r="BJ15" s="191" t="e">
        <f t="shared" si="4"/>
        <v>#REF!</v>
      </c>
      <c r="BK15" s="215" t="e">
        <f t="shared" si="13"/>
        <v>#REF!</v>
      </c>
      <c r="BL15" s="215" t="e">
        <f t="shared" si="14"/>
        <v>#REF!</v>
      </c>
      <c r="BM15" s="199">
        <v>422</v>
      </c>
      <c r="BN15" s="218" t="e">
        <f t="shared" si="15"/>
        <v>#REF!</v>
      </c>
      <c r="BO15" s="242" t="str">
        <f t="shared" si="6"/>
        <v>Realizar una campaña de  focalización y captación de población no asegurada para posterior afiliación al Régimen Subsidiado y Contributivo</v>
      </c>
      <c r="BP15" s="18">
        <f t="shared" si="16"/>
        <v>3857187.3600000003</v>
      </c>
      <c r="BQ15" s="269">
        <v>13</v>
      </c>
      <c r="BS15" t="s">
        <v>666</v>
      </c>
    </row>
    <row r="16" spans="1:71" ht="68.25" customHeight="1" x14ac:dyDescent="0.25">
      <c r="A16" s="2" t="s">
        <v>137</v>
      </c>
      <c r="B16" s="2" t="s">
        <v>138</v>
      </c>
      <c r="C16" s="2" t="s">
        <v>139</v>
      </c>
      <c r="D16" s="2" t="s">
        <v>204</v>
      </c>
      <c r="E16" s="2" t="s">
        <v>10</v>
      </c>
      <c r="F16" s="2" t="s">
        <v>140</v>
      </c>
      <c r="G16" s="16" t="s">
        <v>146</v>
      </c>
      <c r="H16" s="30" t="s">
        <v>36</v>
      </c>
      <c r="I16" s="2" t="s">
        <v>443</v>
      </c>
      <c r="J16" s="40" t="s">
        <v>9</v>
      </c>
      <c r="K16" s="45" t="s">
        <v>10</v>
      </c>
      <c r="L16" s="40" t="s">
        <v>33</v>
      </c>
      <c r="M16" s="100" t="s">
        <v>34</v>
      </c>
      <c r="N16" s="40"/>
      <c r="O16" s="40" t="s">
        <v>35</v>
      </c>
      <c r="P16" s="47" t="s">
        <v>36</v>
      </c>
      <c r="Q16" s="41" t="s">
        <v>37</v>
      </c>
      <c r="R16" s="16" t="s">
        <v>214</v>
      </c>
      <c r="S16" s="148">
        <f t="shared" si="7"/>
        <v>1</v>
      </c>
      <c r="T16" s="190" t="s">
        <v>444</v>
      </c>
      <c r="U16" s="189">
        <v>0</v>
      </c>
      <c r="V16" s="189">
        <v>0</v>
      </c>
      <c r="W16" s="189">
        <v>0</v>
      </c>
      <c r="X16" s="189">
        <v>1</v>
      </c>
      <c r="Y16" s="148">
        <f t="shared" si="8"/>
        <v>1</v>
      </c>
      <c r="Z16" s="188">
        <v>45292</v>
      </c>
      <c r="AA16" s="188">
        <v>45657</v>
      </c>
      <c r="AB16" s="90" t="s">
        <v>349</v>
      </c>
      <c r="AC16" s="187">
        <v>547</v>
      </c>
      <c r="AD16" s="90" t="s">
        <v>215</v>
      </c>
      <c r="AE16" s="90" t="s">
        <v>338</v>
      </c>
      <c r="AF16" s="186">
        <v>3.08</v>
      </c>
      <c r="AG16" s="4">
        <v>0</v>
      </c>
      <c r="AH16" s="4">
        <v>0</v>
      </c>
      <c r="AI16" s="4">
        <v>0</v>
      </c>
      <c r="AJ16" s="239">
        <v>0</v>
      </c>
      <c r="AK16" s="150">
        <f t="shared" si="9"/>
        <v>0</v>
      </c>
      <c r="AL16" s="186" t="e">
        <f>VLOOKUP($AC16,#REF!,10,FALSE)</f>
        <v>#REF!</v>
      </c>
      <c r="AM16" s="186" t="e">
        <f>VLOOKUP($AC16,#REF!,11,FALSE)</f>
        <v>#REF!</v>
      </c>
      <c r="AN16" s="186" t="e">
        <f>VLOOKUP($AC16,#REF!,12,FALSE)</f>
        <v>#REF!</v>
      </c>
      <c r="AO16" s="186" t="e">
        <f>VLOOKUP($AC16,#REF!,13,FALSE)</f>
        <v>#REF!</v>
      </c>
      <c r="AP16" s="5" t="s">
        <v>447</v>
      </c>
      <c r="AQ16" s="76" t="s">
        <v>482</v>
      </c>
      <c r="AR16" s="2" t="s">
        <v>446</v>
      </c>
      <c r="AS16" s="78" t="s">
        <v>357</v>
      </c>
      <c r="AT16" s="126" t="s">
        <v>339</v>
      </c>
      <c r="AU16" s="183" t="s">
        <v>385</v>
      </c>
      <c r="AV16" s="177" t="s">
        <v>386</v>
      </c>
      <c r="AW16" s="76" t="s">
        <v>482</v>
      </c>
      <c r="AX16" s="35" t="s">
        <v>493</v>
      </c>
      <c r="AY16" s="35" t="s">
        <v>485</v>
      </c>
      <c r="AZ16" s="2" t="s">
        <v>10</v>
      </c>
      <c r="BC16" s="210">
        <f t="shared" ca="1" si="0"/>
        <v>-84</v>
      </c>
      <c r="BD16" s="211">
        <f t="shared" si="1"/>
        <v>1</v>
      </c>
      <c r="BE16" s="212">
        <f t="shared" si="2"/>
        <v>0</v>
      </c>
      <c r="BF16" s="210">
        <f t="shared" si="10"/>
        <v>1</v>
      </c>
      <c r="BG16" s="215">
        <f t="shared" si="3"/>
        <v>3.08</v>
      </c>
      <c r="BH16" s="215" t="e">
        <f t="shared" si="11"/>
        <v>#REF!</v>
      </c>
      <c r="BI16" s="215" t="e">
        <f t="shared" si="12"/>
        <v>#REF!</v>
      </c>
      <c r="BJ16" s="191" t="e">
        <f t="shared" si="4"/>
        <v>#REF!</v>
      </c>
      <c r="BK16" s="215" t="e">
        <f t="shared" si="13"/>
        <v>#REF!</v>
      </c>
      <c r="BL16" s="215" t="e">
        <f t="shared" si="14"/>
        <v>#REF!</v>
      </c>
      <c r="BM16" s="199">
        <v>547</v>
      </c>
      <c r="BN16" s="218" t="e">
        <f t="shared" si="15"/>
        <v>#REF!</v>
      </c>
      <c r="BO16" s="242" t="str">
        <f t="shared" si="6"/>
        <v>Realizar giros mensuales de los recursos del 0.4% del monto total del régimen subsidiado con destino a la Supersalud.</v>
      </c>
      <c r="BP16" s="18">
        <f t="shared" si="16"/>
        <v>3.2956000000000003</v>
      </c>
      <c r="BQ16" s="267">
        <v>14</v>
      </c>
      <c r="BS16" t="s">
        <v>666</v>
      </c>
    </row>
    <row r="17" spans="1:71" ht="47.25" customHeight="1" x14ac:dyDescent="0.25">
      <c r="A17" s="2" t="s">
        <v>137</v>
      </c>
      <c r="B17" s="2" t="s">
        <v>138</v>
      </c>
      <c r="C17" s="2" t="s">
        <v>139</v>
      </c>
      <c r="D17" s="2" t="s">
        <v>204</v>
      </c>
      <c r="E17" s="2" t="s">
        <v>10</v>
      </c>
      <c r="F17" s="2" t="s">
        <v>140</v>
      </c>
      <c r="G17" s="16" t="s">
        <v>146</v>
      </c>
      <c r="H17" s="30" t="s">
        <v>36</v>
      </c>
      <c r="I17" s="2" t="s">
        <v>443</v>
      </c>
      <c r="J17" s="40" t="s">
        <v>9</v>
      </c>
      <c r="K17" s="45" t="s">
        <v>10</v>
      </c>
      <c r="L17" s="40" t="s">
        <v>33</v>
      </c>
      <c r="M17" s="100" t="s">
        <v>34</v>
      </c>
      <c r="N17" s="40"/>
      <c r="O17" s="40" t="s">
        <v>35</v>
      </c>
      <c r="P17" s="47" t="s">
        <v>36</v>
      </c>
      <c r="Q17" s="41" t="s">
        <v>37</v>
      </c>
      <c r="R17" s="16" t="s">
        <v>214</v>
      </c>
      <c r="S17" s="148">
        <f t="shared" si="7"/>
        <v>12</v>
      </c>
      <c r="T17" s="190" t="s">
        <v>444</v>
      </c>
      <c r="U17" s="189">
        <v>0</v>
      </c>
      <c r="V17" s="189">
        <v>6</v>
      </c>
      <c r="W17" s="189">
        <v>1</v>
      </c>
      <c r="X17" s="189">
        <v>5</v>
      </c>
      <c r="Y17" s="148">
        <f t="shared" si="8"/>
        <v>12</v>
      </c>
      <c r="Z17" s="188">
        <v>45292</v>
      </c>
      <c r="AA17" s="188">
        <v>45657</v>
      </c>
      <c r="AB17" s="90" t="s">
        <v>352</v>
      </c>
      <c r="AC17" s="187">
        <v>423</v>
      </c>
      <c r="AD17" s="90" t="s">
        <v>216</v>
      </c>
      <c r="AE17" s="90" t="s">
        <v>338</v>
      </c>
      <c r="AF17" s="186">
        <v>520807701</v>
      </c>
      <c r="AG17" s="4">
        <v>0</v>
      </c>
      <c r="AH17" s="4">
        <v>6</v>
      </c>
      <c r="AI17" s="4">
        <v>1</v>
      </c>
      <c r="AJ17" s="189">
        <v>5</v>
      </c>
      <c r="AK17" s="150">
        <f t="shared" si="9"/>
        <v>12</v>
      </c>
      <c r="AL17" s="186" t="e">
        <f>VLOOKUP($AC17,#REF!,10,FALSE)</f>
        <v>#REF!</v>
      </c>
      <c r="AM17" s="186" t="e">
        <f>VLOOKUP($AC17,#REF!,11,FALSE)</f>
        <v>#REF!</v>
      </c>
      <c r="AN17" s="186" t="e">
        <f>VLOOKUP($AC17,#REF!,12,FALSE)</f>
        <v>#REF!</v>
      </c>
      <c r="AO17" s="186" t="e">
        <f>VLOOKUP($AC17,#REF!,13,FALSE)</f>
        <v>#REF!</v>
      </c>
      <c r="AP17" s="5" t="s">
        <v>447</v>
      </c>
      <c r="AQ17" s="76" t="s">
        <v>482</v>
      </c>
      <c r="AR17" s="2" t="s">
        <v>446</v>
      </c>
      <c r="AS17" s="78" t="s">
        <v>357</v>
      </c>
      <c r="AT17" s="126" t="s">
        <v>353</v>
      </c>
      <c r="AU17" s="183" t="s">
        <v>385</v>
      </c>
      <c r="AV17" s="177" t="s">
        <v>386</v>
      </c>
      <c r="AW17" s="76" t="s">
        <v>482</v>
      </c>
      <c r="AX17" s="35" t="s">
        <v>493</v>
      </c>
      <c r="AY17" s="35" t="s">
        <v>485</v>
      </c>
      <c r="AZ17" s="2" t="s">
        <v>10</v>
      </c>
      <c r="BC17" s="210">
        <f t="shared" ca="1" si="0"/>
        <v>-84</v>
      </c>
      <c r="BD17" s="211">
        <f t="shared" si="1"/>
        <v>12</v>
      </c>
      <c r="BE17" s="212">
        <f t="shared" si="2"/>
        <v>12</v>
      </c>
      <c r="BF17" s="210">
        <f t="shared" si="10"/>
        <v>0</v>
      </c>
      <c r="BG17" s="215">
        <f t="shared" si="3"/>
        <v>520807701</v>
      </c>
      <c r="BH17" s="215" t="e">
        <f t="shared" si="11"/>
        <v>#REF!</v>
      </c>
      <c r="BI17" s="215" t="e">
        <f t="shared" si="12"/>
        <v>#REF!</v>
      </c>
      <c r="BJ17" s="191" t="e">
        <f t="shared" si="4"/>
        <v>#REF!</v>
      </c>
      <c r="BK17" s="215" t="e">
        <f t="shared" si="13"/>
        <v>#REF!</v>
      </c>
      <c r="BL17" s="215" t="e">
        <f t="shared" si="14"/>
        <v>#REF!</v>
      </c>
      <c r="BM17" s="199">
        <v>423</v>
      </c>
      <c r="BN17" s="218" t="e">
        <f t="shared" si="15"/>
        <v>#REF!</v>
      </c>
      <c r="BO17" s="242" t="str">
        <f t="shared" si="6"/>
        <v>Realizar giros mensuales de los recursos del 0.4% del monto total del régimen subsidiado con destino a la Supersalud.</v>
      </c>
      <c r="BP17" s="18">
        <f t="shared" si="16"/>
        <v>557264240.07000005</v>
      </c>
      <c r="BQ17" s="267">
        <v>15</v>
      </c>
      <c r="BR17" s="355">
        <v>557264240.07000005</v>
      </c>
    </row>
    <row r="18" spans="1:71" ht="68.25" customHeight="1" x14ac:dyDescent="0.25">
      <c r="A18" s="2" t="s">
        <v>137</v>
      </c>
      <c r="B18" s="2" t="s">
        <v>138</v>
      </c>
      <c r="C18" s="2" t="s">
        <v>139</v>
      </c>
      <c r="D18" s="2" t="s">
        <v>204</v>
      </c>
      <c r="E18" s="2" t="s">
        <v>10</v>
      </c>
      <c r="F18" s="2" t="s">
        <v>140</v>
      </c>
      <c r="G18" s="16" t="s">
        <v>146</v>
      </c>
      <c r="H18" s="30" t="s">
        <v>36</v>
      </c>
      <c r="I18" s="2" t="s">
        <v>443</v>
      </c>
      <c r="J18" s="40" t="s">
        <v>9</v>
      </c>
      <c r="K18" s="45" t="s">
        <v>10</v>
      </c>
      <c r="L18" s="40" t="s">
        <v>33</v>
      </c>
      <c r="M18" s="100" t="s">
        <v>34</v>
      </c>
      <c r="N18" s="40"/>
      <c r="O18" s="40" t="s">
        <v>35</v>
      </c>
      <c r="P18" s="47" t="s">
        <v>36</v>
      </c>
      <c r="Q18" s="41" t="s">
        <v>37</v>
      </c>
      <c r="R18" s="16" t="s">
        <v>217</v>
      </c>
      <c r="S18" s="148">
        <f t="shared" si="7"/>
        <v>1</v>
      </c>
      <c r="T18" s="190" t="s">
        <v>444</v>
      </c>
      <c r="U18" s="189">
        <v>0</v>
      </c>
      <c r="V18" s="189">
        <v>0</v>
      </c>
      <c r="W18" s="189">
        <v>0</v>
      </c>
      <c r="X18" s="189">
        <v>1</v>
      </c>
      <c r="Y18" s="148">
        <f t="shared" si="8"/>
        <v>1</v>
      </c>
      <c r="Z18" s="188">
        <v>45292</v>
      </c>
      <c r="AA18" s="188">
        <v>45657</v>
      </c>
      <c r="AB18" s="90" t="s">
        <v>350</v>
      </c>
      <c r="AC18" s="187">
        <v>548</v>
      </c>
      <c r="AD18" s="90" t="s">
        <v>218</v>
      </c>
      <c r="AE18" s="90" t="s">
        <v>338</v>
      </c>
      <c r="AF18" s="186">
        <v>1612798.11</v>
      </c>
      <c r="AG18" s="4">
        <v>0</v>
      </c>
      <c r="AH18" s="4">
        <v>0</v>
      </c>
      <c r="AI18" s="4">
        <v>0</v>
      </c>
      <c r="AJ18" s="239">
        <v>0</v>
      </c>
      <c r="AK18" s="150">
        <f t="shared" si="9"/>
        <v>0</v>
      </c>
      <c r="AL18" s="186" t="e">
        <f>VLOOKUP($AC18,#REF!,10,FALSE)</f>
        <v>#REF!</v>
      </c>
      <c r="AM18" s="186" t="e">
        <f>VLOOKUP($AC18,#REF!,11,FALSE)</f>
        <v>#REF!</v>
      </c>
      <c r="AN18" s="186" t="e">
        <f>VLOOKUP($AC18,#REF!,12,FALSE)</f>
        <v>#REF!</v>
      </c>
      <c r="AO18" s="186" t="e">
        <f>VLOOKUP($AC18,#REF!,13,FALSE)</f>
        <v>#REF!</v>
      </c>
      <c r="AP18" s="5" t="s">
        <v>447</v>
      </c>
      <c r="AQ18" s="192"/>
      <c r="AR18" s="2" t="s">
        <v>446</v>
      </c>
      <c r="AS18" s="78" t="s">
        <v>357</v>
      </c>
      <c r="AT18" s="126" t="s">
        <v>351</v>
      </c>
      <c r="AU18" s="164"/>
      <c r="AV18" s="193"/>
      <c r="AW18" s="192"/>
      <c r="AX18" s="164"/>
      <c r="AY18" s="164"/>
      <c r="AZ18" s="2" t="s">
        <v>10</v>
      </c>
      <c r="BC18" s="210">
        <f t="shared" ca="1" si="0"/>
        <v>-84</v>
      </c>
      <c r="BD18" s="211">
        <f t="shared" si="1"/>
        <v>1</v>
      </c>
      <c r="BE18" s="212">
        <f t="shared" si="2"/>
        <v>0</v>
      </c>
      <c r="BF18" s="210">
        <f t="shared" si="10"/>
        <v>1</v>
      </c>
      <c r="BG18" s="215">
        <f t="shared" si="3"/>
        <v>1612798.11</v>
      </c>
      <c r="BH18" s="215" t="e">
        <f t="shared" si="11"/>
        <v>#REF!</v>
      </c>
      <c r="BI18" s="215" t="e">
        <f t="shared" si="12"/>
        <v>#REF!</v>
      </c>
      <c r="BJ18" s="191" t="e">
        <f t="shared" si="4"/>
        <v>#REF!</v>
      </c>
      <c r="BK18" s="215" t="e">
        <f t="shared" si="13"/>
        <v>#REF!</v>
      </c>
      <c r="BL18" s="215" t="e">
        <f t="shared" si="14"/>
        <v>#REF!</v>
      </c>
      <c r="BM18" s="199">
        <v>548</v>
      </c>
      <c r="BN18" s="218" t="e">
        <f t="shared" si="15"/>
        <v>#REF!</v>
      </c>
      <c r="BO18" s="242" t="str">
        <f t="shared" si="6"/>
        <v>Apoyo al plan bienal de inversiones y dotación hospitalaria</v>
      </c>
      <c r="BP18" s="18">
        <f t="shared" si="16"/>
        <v>1725693.9777000002</v>
      </c>
      <c r="BQ18" s="269">
        <v>16</v>
      </c>
      <c r="BS18" t="s">
        <v>666</v>
      </c>
    </row>
    <row r="19" spans="1:71" ht="102.75" customHeight="1" x14ac:dyDescent="0.25">
      <c r="A19" s="7" t="s">
        <v>137</v>
      </c>
      <c r="B19" s="7" t="s">
        <v>138</v>
      </c>
      <c r="C19" s="2" t="s">
        <v>139</v>
      </c>
      <c r="D19" s="7" t="s">
        <v>219</v>
      </c>
      <c r="E19" s="2" t="s">
        <v>10</v>
      </c>
      <c r="F19" s="2" t="s">
        <v>140</v>
      </c>
      <c r="G19" s="16" t="s">
        <v>147</v>
      </c>
      <c r="H19" s="31" t="s">
        <v>41</v>
      </c>
      <c r="I19" s="2" t="s">
        <v>443</v>
      </c>
      <c r="J19" s="40" t="s">
        <v>9</v>
      </c>
      <c r="K19" s="45" t="s">
        <v>10</v>
      </c>
      <c r="L19" s="40" t="s">
        <v>38</v>
      </c>
      <c r="M19" s="100" t="s">
        <v>39</v>
      </c>
      <c r="N19" s="40"/>
      <c r="O19" s="40" t="s">
        <v>40</v>
      </c>
      <c r="P19" s="47" t="s">
        <v>41</v>
      </c>
      <c r="Q19" s="41" t="s">
        <v>42</v>
      </c>
      <c r="R19" s="17" t="s">
        <v>220</v>
      </c>
      <c r="S19" s="263">
        <f t="shared" si="7"/>
        <v>100</v>
      </c>
      <c r="T19" s="4" t="s">
        <v>513</v>
      </c>
      <c r="U19" s="189">
        <v>25</v>
      </c>
      <c r="V19" s="189">
        <v>25</v>
      </c>
      <c r="W19" s="189">
        <v>25</v>
      </c>
      <c r="X19" s="189">
        <v>25</v>
      </c>
      <c r="Y19" s="148">
        <f t="shared" si="8"/>
        <v>100</v>
      </c>
      <c r="Z19" s="188">
        <v>45316</v>
      </c>
      <c r="AA19" s="188">
        <v>45651</v>
      </c>
      <c r="AB19" s="90" t="s">
        <v>306</v>
      </c>
      <c r="AC19" s="187">
        <v>395</v>
      </c>
      <c r="AD19" s="90" t="s">
        <v>213</v>
      </c>
      <c r="AE19" s="94" t="s">
        <v>39</v>
      </c>
      <c r="AF19" s="186">
        <v>116630000</v>
      </c>
      <c r="AG19" s="4">
        <v>0</v>
      </c>
      <c r="AH19" s="4">
        <v>0</v>
      </c>
      <c r="AI19" s="189" t="e">
        <f>SUM(AO19*100/AL19)</f>
        <v>#REF!</v>
      </c>
      <c r="AJ19" s="239">
        <v>0</v>
      </c>
      <c r="AK19" s="150" t="e">
        <f t="shared" si="9"/>
        <v>#REF!</v>
      </c>
      <c r="AL19" s="186" t="e">
        <f>VLOOKUP($AC19,#REF!,10,FALSE)</f>
        <v>#REF!</v>
      </c>
      <c r="AM19" s="186" t="e">
        <f>VLOOKUP($AC19,#REF!,11,FALSE)</f>
        <v>#REF!</v>
      </c>
      <c r="AN19" s="186" t="e">
        <f>VLOOKUP($AC19,#REF!,12,FALSE)</f>
        <v>#REF!</v>
      </c>
      <c r="AO19" s="186" t="e">
        <f>VLOOKUP($AC19,#REF!,13,FALSE)</f>
        <v>#REF!</v>
      </c>
      <c r="AP19" s="2" t="s">
        <v>447</v>
      </c>
      <c r="AQ19" s="58" t="s">
        <v>483</v>
      </c>
      <c r="AR19" s="2" t="s">
        <v>446</v>
      </c>
      <c r="AS19" s="78" t="s">
        <v>357</v>
      </c>
      <c r="AT19" s="126" t="s">
        <v>473</v>
      </c>
      <c r="AU19" s="184" t="s">
        <v>495</v>
      </c>
      <c r="AV19" s="177" t="s">
        <v>496</v>
      </c>
      <c r="AW19" s="58" t="s">
        <v>483</v>
      </c>
      <c r="AX19" s="35" t="s">
        <v>494</v>
      </c>
      <c r="AY19" s="35" t="s">
        <v>381</v>
      </c>
      <c r="AZ19" s="2" t="s">
        <v>475</v>
      </c>
      <c r="BC19" s="210">
        <f t="shared" ca="1" si="0"/>
        <v>-90</v>
      </c>
      <c r="BD19" s="211">
        <f t="shared" si="1"/>
        <v>100</v>
      </c>
      <c r="BE19" s="212" t="e">
        <f t="shared" si="2"/>
        <v>#REF!</v>
      </c>
      <c r="BF19" s="210" t="e">
        <f t="shared" si="10"/>
        <v>#REF!</v>
      </c>
      <c r="BG19" s="215">
        <f t="shared" si="3"/>
        <v>116630000</v>
      </c>
      <c r="BH19" s="215" t="e">
        <f t="shared" si="11"/>
        <v>#REF!</v>
      </c>
      <c r="BI19" s="215" t="e">
        <f t="shared" si="12"/>
        <v>#REF!</v>
      </c>
      <c r="BJ19" s="191" t="e">
        <f t="shared" si="4"/>
        <v>#REF!</v>
      </c>
      <c r="BK19" s="215" t="e">
        <f t="shared" si="13"/>
        <v>#REF!</v>
      </c>
      <c r="BL19" s="215" t="e">
        <f t="shared" si="14"/>
        <v>#REF!</v>
      </c>
      <c r="BM19" s="199">
        <v>395</v>
      </c>
      <c r="BN19" s="218" t="e">
        <f t="shared" si="15"/>
        <v>#REF!</v>
      </c>
      <c r="BO19" s="242" t="str">
        <f t="shared" si="6"/>
        <v>Sostener el 100% del mantenimiento y soporte del software SISAP, para la gestión  de la información en salud en la Secretaría de Salud del Municipio de Cartago.</v>
      </c>
      <c r="BP19" s="18">
        <f t="shared" si="16"/>
        <v>124794100</v>
      </c>
      <c r="BQ19" s="267">
        <v>17</v>
      </c>
      <c r="BR19" s="18">
        <v>124794100</v>
      </c>
    </row>
    <row r="20" spans="1:71" ht="102.75" customHeight="1" x14ac:dyDescent="0.25">
      <c r="A20" s="7" t="s">
        <v>137</v>
      </c>
      <c r="B20" s="7" t="s">
        <v>138</v>
      </c>
      <c r="C20" s="2" t="s">
        <v>139</v>
      </c>
      <c r="D20" s="7" t="s">
        <v>219</v>
      </c>
      <c r="E20" s="2" t="s">
        <v>10</v>
      </c>
      <c r="F20" s="2" t="s">
        <v>140</v>
      </c>
      <c r="G20" s="16" t="s">
        <v>147</v>
      </c>
      <c r="H20" s="264" t="s">
        <v>41</v>
      </c>
      <c r="I20" s="2" t="s">
        <v>443</v>
      </c>
      <c r="J20" s="40" t="s">
        <v>9</v>
      </c>
      <c r="K20" s="45" t="s">
        <v>10</v>
      </c>
      <c r="L20" s="40" t="s">
        <v>38</v>
      </c>
      <c r="M20" s="100" t="s">
        <v>39</v>
      </c>
      <c r="N20" s="40"/>
      <c r="O20" s="40" t="s">
        <v>40</v>
      </c>
      <c r="P20" s="47" t="s">
        <v>41</v>
      </c>
      <c r="Q20" s="41" t="s">
        <v>42</v>
      </c>
      <c r="R20" s="17" t="s">
        <v>220</v>
      </c>
      <c r="S20" s="148">
        <f t="shared" si="7"/>
        <v>100</v>
      </c>
      <c r="T20" s="190" t="s">
        <v>444</v>
      </c>
      <c r="U20" s="189">
        <v>0</v>
      </c>
      <c r="V20" s="189">
        <v>0</v>
      </c>
      <c r="W20" s="189">
        <v>0</v>
      </c>
      <c r="X20" s="189">
        <v>100</v>
      </c>
      <c r="Y20" s="148">
        <f t="shared" si="8"/>
        <v>100</v>
      </c>
      <c r="Z20" s="188">
        <v>45292</v>
      </c>
      <c r="AA20" s="188">
        <v>45657</v>
      </c>
      <c r="AB20" s="142" t="s">
        <v>511</v>
      </c>
      <c r="AC20" s="194">
        <v>731</v>
      </c>
      <c r="AD20" s="90" t="s">
        <v>463</v>
      </c>
      <c r="AE20" s="94" t="s">
        <v>39</v>
      </c>
      <c r="AF20" s="186">
        <v>80471587.370000005</v>
      </c>
      <c r="AG20" s="4">
        <v>0</v>
      </c>
      <c r="AH20" s="4">
        <v>0</v>
      </c>
      <c r="AI20" s="4">
        <v>0</v>
      </c>
      <c r="AJ20" s="239">
        <v>0</v>
      </c>
      <c r="AK20" s="150">
        <f t="shared" si="9"/>
        <v>0</v>
      </c>
      <c r="AL20" s="186" t="e">
        <f>VLOOKUP($AC20,#REF!,10,FALSE)</f>
        <v>#REF!</v>
      </c>
      <c r="AM20" s="186" t="e">
        <f>VLOOKUP($AC20,#REF!,11,FALSE)</f>
        <v>#REF!</v>
      </c>
      <c r="AN20" s="186" t="e">
        <f>VLOOKUP($AC20,#REF!,12,FALSE)</f>
        <v>#REF!</v>
      </c>
      <c r="AO20" s="186" t="e">
        <f>VLOOKUP($AC20,#REF!,13,FALSE)</f>
        <v>#REF!</v>
      </c>
      <c r="AP20" s="2" t="s">
        <v>447</v>
      </c>
      <c r="AQ20" s="58" t="s">
        <v>483</v>
      </c>
      <c r="AR20" s="2" t="s">
        <v>446</v>
      </c>
      <c r="AS20" s="78" t="s">
        <v>357</v>
      </c>
      <c r="AT20" s="126" t="s">
        <v>528</v>
      </c>
      <c r="AU20" s="184" t="s">
        <v>495</v>
      </c>
      <c r="AV20" s="177" t="s">
        <v>496</v>
      </c>
      <c r="AW20" s="58" t="s">
        <v>483</v>
      </c>
      <c r="AX20" s="35" t="s">
        <v>494</v>
      </c>
      <c r="AY20" s="35" t="s">
        <v>381</v>
      </c>
      <c r="AZ20" s="2" t="s">
        <v>475</v>
      </c>
      <c r="BC20" s="210">
        <f t="shared" ca="1" si="0"/>
        <v>-84</v>
      </c>
      <c r="BD20" s="211">
        <f t="shared" si="1"/>
        <v>100</v>
      </c>
      <c r="BE20" s="212">
        <f t="shared" si="2"/>
        <v>0</v>
      </c>
      <c r="BF20" s="210">
        <f t="shared" si="10"/>
        <v>100</v>
      </c>
      <c r="BG20" s="215">
        <f t="shared" si="3"/>
        <v>80471587.370000005</v>
      </c>
      <c r="BH20" s="215" t="e">
        <f t="shared" si="11"/>
        <v>#REF!</v>
      </c>
      <c r="BI20" s="215" t="e">
        <f t="shared" si="12"/>
        <v>#REF!</v>
      </c>
      <c r="BJ20" s="191" t="e">
        <f t="shared" si="4"/>
        <v>#REF!</v>
      </c>
      <c r="BK20" s="215" t="e">
        <f t="shared" si="13"/>
        <v>#REF!</v>
      </c>
      <c r="BL20" s="215" t="e">
        <f t="shared" si="14"/>
        <v>#REF!</v>
      </c>
      <c r="BM20" s="200">
        <v>731</v>
      </c>
      <c r="BN20" s="218" t="e">
        <f t="shared" si="15"/>
        <v>#REF!</v>
      </c>
      <c r="BO20" s="242" t="str">
        <f t="shared" si="6"/>
        <v>Sostener el 100% del mantenimiento y soporte del software SISAP, para la gestión  de la información en salud en la Secretaría de Salud del Municipio de Cartago.</v>
      </c>
      <c r="BP20" s="18">
        <f t="shared" si="16"/>
        <v>86104598.485900015</v>
      </c>
      <c r="BQ20" s="267">
        <v>18</v>
      </c>
      <c r="BS20" t="s">
        <v>666</v>
      </c>
    </row>
    <row r="21" spans="1:71" ht="53.25" customHeight="1" x14ac:dyDescent="0.25">
      <c r="A21" s="7" t="s">
        <v>137</v>
      </c>
      <c r="B21" s="7" t="s">
        <v>221</v>
      </c>
      <c r="C21" s="2" t="s">
        <v>139</v>
      </c>
      <c r="D21" s="7" t="s">
        <v>222</v>
      </c>
      <c r="E21" s="2" t="s">
        <v>44</v>
      </c>
      <c r="F21" s="2" t="s">
        <v>140</v>
      </c>
      <c r="G21" s="16" t="s">
        <v>148</v>
      </c>
      <c r="H21" s="31" t="s">
        <v>223</v>
      </c>
      <c r="I21" s="2" t="s">
        <v>443</v>
      </c>
      <c r="J21" s="40" t="s">
        <v>43</v>
      </c>
      <c r="K21" s="45" t="s">
        <v>44</v>
      </c>
      <c r="L21" s="40" t="s">
        <v>45</v>
      </c>
      <c r="M21" s="100" t="s">
        <v>46</v>
      </c>
      <c r="N21" s="40"/>
      <c r="O21" s="40" t="s">
        <v>47</v>
      </c>
      <c r="P21" s="47" t="s">
        <v>48</v>
      </c>
      <c r="Q21" s="41" t="s">
        <v>49</v>
      </c>
      <c r="R21" s="17" t="s">
        <v>224</v>
      </c>
      <c r="S21" s="148">
        <f t="shared" si="7"/>
        <v>3</v>
      </c>
      <c r="T21" s="4" t="s">
        <v>444</v>
      </c>
      <c r="U21" s="195">
        <v>0</v>
      </c>
      <c r="V21" s="195">
        <v>1</v>
      </c>
      <c r="W21" s="195">
        <v>1</v>
      </c>
      <c r="X21" s="195">
        <v>1</v>
      </c>
      <c r="Y21" s="148">
        <f t="shared" si="8"/>
        <v>3</v>
      </c>
      <c r="Z21" s="188">
        <v>45377</v>
      </c>
      <c r="AA21" s="188">
        <v>45622</v>
      </c>
      <c r="AB21" s="90" t="s">
        <v>295</v>
      </c>
      <c r="AC21" s="187">
        <v>389</v>
      </c>
      <c r="AD21" s="90" t="s">
        <v>247</v>
      </c>
      <c r="AE21" s="90" t="s">
        <v>296</v>
      </c>
      <c r="AF21" s="186"/>
      <c r="AG21" s="8">
        <v>0</v>
      </c>
      <c r="AH21" s="8">
        <v>1</v>
      </c>
      <c r="AI21" s="8">
        <v>1</v>
      </c>
      <c r="AJ21" s="195">
        <v>1</v>
      </c>
      <c r="AK21" s="150">
        <f t="shared" si="9"/>
        <v>3</v>
      </c>
      <c r="AL21" s="186" t="e">
        <f>VLOOKUP($AC21,#REF!,10,FALSE)</f>
        <v>#REF!</v>
      </c>
      <c r="AM21" s="186" t="e">
        <f>VLOOKUP($AC21,#REF!,11,FALSE)</f>
        <v>#REF!</v>
      </c>
      <c r="AN21" s="186" t="e">
        <f>VLOOKUP($AC21,#REF!,12,FALSE)</f>
        <v>#REF!</v>
      </c>
      <c r="AO21" s="186" t="e">
        <f>VLOOKUP($AC21,#REF!,13,FALSE)</f>
        <v>#REF!</v>
      </c>
      <c r="AP21" s="5" t="s">
        <v>447</v>
      </c>
      <c r="AQ21" s="58" t="s">
        <v>476</v>
      </c>
      <c r="AR21" s="2" t="s">
        <v>446</v>
      </c>
      <c r="AS21" s="78" t="s">
        <v>357</v>
      </c>
      <c r="AT21" s="127" t="s">
        <v>300</v>
      </c>
      <c r="AU21" s="183" t="s">
        <v>385</v>
      </c>
      <c r="AV21" s="177" t="s">
        <v>386</v>
      </c>
      <c r="AW21" s="58" t="s">
        <v>476</v>
      </c>
      <c r="AX21" s="35" t="s">
        <v>497</v>
      </c>
      <c r="AY21" s="35" t="s">
        <v>381</v>
      </c>
      <c r="AZ21" s="2" t="s">
        <v>475</v>
      </c>
      <c r="BC21" s="216">
        <f t="shared" ca="1" si="0"/>
        <v>-119</v>
      </c>
      <c r="BD21" s="211">
        <f t="shared" si="1"/>
        <v>3</v>
      </c>
      <c r="BE21" s="212">
        <f t="shared" si="2"/>
        <v>3</v>
      </c>
      <c r="BF21" s="210">
        <f t="shared" si="10"/>
        <v>0</v>
      </c>
      <c r="BG21" s="215">
        <f t="shared" si="3"/>
        <v>0</v>
      </c>
      <c r="BH21" s="215" t="e">
        <f t="shared" si="11"/>
        <v>#REF!</v>
      </c>
      <c r="BI21" s="215" t="e">
        <f t="shared" si="12"/>
        <v>#REF!</v>
      </c>
      <c r="BJ21" s="191" t="e">
        <f t="shared" si="4"/>
        <v>#REF!</v>
      </c>
      <c r="BK21" s="215" t="e">
        <f t="shared" si="13"/>
        <v>#REF!</v>
      </c>
      <c r="BL21" s="215" t="e">
        <f t="shared" si="14"/>
        <v>#REF!</v>
      </c>
      <c r="BM21" s="199">
        <v>389</v>
      </c>
      <c r="BN21" s="218" t="e">
        <f t="shared" si="15"/>
        <v>#REF!</v>
      </c>
      <c r="BO21" s="242" t="str">
        <f t="shared" si="6"/>
        <v>Realizar la auditoría GAUDI de la Supersalud y seguimiento a los PAMEC de las IPS.</v>
      </c>
      <c r="BP21" s="18">
        <f t="shared" si="16"/>
        <v>0</v>
      </c>
      <c r="BQ21" s="269">
        <v>19</v>
      </c>
    </row>
    <row r="22" spans="1:71" ht="117.75" customHeight="1" x14ac:dyDescent="0.25">
      <c r="A22" s="7" t="s">
        <v>137</v>
      </c>
      <c r="B22" s="7" t="s">
        <v>221</v>
      </c>
      <c r="C22" s="2" t="s">
        <v>139</v>
      </c>
      <c r="D22" s="7" t="s">
        <v>222</v>
      </c>
      <c r="E22" s="2" t="s">
        <v>44</v>
      </c>
      <c r="F22" s="2" t="s">
        <v>140</v>
      </c>
      <c r="G22" s="16" t="s">
        <v>148</v>
      </c>
      <c r="H22" s="31" t="s">
        <v>223</v>
      </c>
      <c r="I22" s="2" t="s">
        <v>443</v>
      </c>
      <c r="J22" s="40" t="s">
        <v>43</v>
      </c>
      <c r="K22" s="45" t="s">
        <v>44</v>
      </c>
      <c r="L22" s="40" t="s">
        <v>45</v>
      </c>
      <c r="M22" s="100" t="s">
        <v>46</v>
      </c>
      <c r="N22" s="40"/>
      <c r="O22" s="40" t="s">
        <v>47</v>
      </c>
      <c r="P22" s="47" t="s">
        <v>48</v>
      </c>
      <c r="Q22" s="41" t="s">
        <v>49</v>
      </c>
      <c r="R22" s="17" t="s">
        <v>224</v>
      </c>
      <c r="S22" s="148">
        <f t="shared" si="7"/>
        <v>3</v>
      </c>
      <c r="T22" s="4" t="s">
        <v>444</v>
      </c>
      <c r="U22" s="195">
        <v>0</v>
      </c>
      <c r="V22" s="195">
        <v>1</v>
      </c>
      <c r="W22" s="195">
        <v>1</v>
      </c>
      <c r="X22" s="195">
        <v>1</v>
      </c>
      <c r="Y22" s="148">
        <f t="shared" si="8"/>
        <v>3</v>
      </c>
      <c r="Z22" s="188">
        <v>45377</v>
      </c>
      <c r="AA22" s="188">
        <v>45622</v>
      </c>
      <c r="AB22" s="90" t="s">
        <v>299</v>
      </c>
      <c r="AC22" s="187">
        <v>391</v>
      </c>
      <c r="AD22" s="90" t="s">
        <v>213</v>
      </c>
      <c r="AE22" s="90" t="s">
        <v>296</v>
      </c>
      <c r="AF22" s="186">
        <v>135964611.84</v>
      </c>
      <c r="AG22" s="8">
        <v>0</v>
      </c>
      <c r="AH22" s="8">
        <v>1</v>
      </c>
      <c r="AI22" s="8">
        <v>1</v>
      </c>
      <c r="AJ22" s="239">
        <v>0</v>
      </c>
      <c r="AK22" s="150">
        <f t="shared" si="9"/>
        <v>2</v>
      </c>
      <c r="AL22" s="186" t="e">
        <f>VLOOKUP($AC22,#REF!,10,FALSE)</f>
        <v>#REF!</v>
      </c>
      <c r="AM22" s="186" t="e">
        <f>VLOOKUP($AC22,#REF!,11,FALSE)</f>
        <v>#REF!</v>
      </c>
      <c r="AN22" s="186" t="e">
        <f>VLOOKUP($AC22,#REF!,12,FALSE)</f>
        <v>#REF!</v>
      </c>
      <c r="AO22" s="186" t="e">
        <f>VLOOKUP($AC22,#REF!,13,FALSE)</f>
        <v>#REF!</v>
      </c>
      <c r="AP22" s="5" t="s">
        <v>447</v>
      </c>
      <c r="AQ22" s="58" t="s">
        <v>476</v>
      </c>
      <c r="AR22" s="2" t="s">
        <v>446</v>
      </c>
      <c r="AS22" s="78" t="s">
        <v>357</v>
      </c>
      <c r="AT22" s="127" t="s">
        <v>300</v>
      </c>
      <c r="AU22" s="183" t="s">
        <v>385</v>
      </c>
      <c r="AV22" s="177" t="s">
        <v>386</v>
      </c>
      <c r="AW22" s="58" t="s">
        <v>476</v>
      </c>
      <c r="AX22" s="35" t="s">
        <v>497</v>
      </c>
      <c r="AY22" s="35" t="s">
        <v>381</v>
      </c>
      <c r="AZ22" s="2" t="s">
        <v>475</v>
      </c>
      <c r="BC22" s="216">
        <f t="shared" ca="1" si="0"/>
        <v>-119</v>
      </c>
      <c r="BD22" s="211">
        <f t="shared" si="1"/>
        <v>3</v>
      </c>
      <c r="BE22" s="212">
        <f t="shared" si="2"/>
        <v>2</v>
      </c>
      <c r="BF22" s="210">
        <f t="shared" si="10"/>
        <v>1</v>
      </c>
      <c r="BG22" s="215">
        <f t="shared" si="3"/>
        <v>135964611.84</v>
      </c>
      <c r="BH22" s="215" t="e">
        <f t="shared" si="11"/>
        <v>#REF!</v>
      </c>
      <c r="BI22" s="215" t="e">
        <f t="shared" si="12"/>
        <v>#REF!</v>
      </c>
      <c r="BJ22" s="191" t="e">
        <f t="shared" si="4"/>
        <v>#REF!</v>
      </c>
      <c r="BK22" s="215" t="e">
        <f t="shared" si="13"/>
        <v>#REF!</v>
      </c>
      <c r="BL22" s="215" t="e">
        <f t="shared" si="14"/>
        <v>#REF!</v>
      </c>
      <c r="BM22" s="199">
        <v>391</v>
      </c>
      <c r="BN22" s="218" t="e">
        <f t="shared" si="15"/>
        <v>#REF!</v>
      </c>
      <c r="BO22" s="242" t="str">
        <f t="shared" si="6"/>
        <v>Realizar la auditoría GAUDI de la Supersalud y seguimiento a los PAMEC de las IPS.</v>
      </c>
      <c r="BP22" s="18">
        <f t="shared" si="16"/>
        <v>145482134.66880003</v>
      </c>
      <c r="BQ22" s="267">
        <v>20</v>
      </c>
      <c r="BR22" s="18">
        <v>145482134.66880003</v>
      </c>
    </row>
    <row r="23" spans="1:71" ht="117.75" customHeight="1" x14ac:dyDescent="0.25">
      <c r="A23" s="7"/>
      <c r="B23" s="7"/>
      <c r="C23" s="2"/>
      <c r="D23" s="7"/>
      <c r="E23" s="2"/>
      <c r="F23" s="2"/>
      <c r="G23" s="16"/>
      <c r="H23" s="31"/>
      <c r="I23" s="2"/>
      <c r="J23" s="40"/>
      <c r="K23" s="45"/>
      <c r="L23" s="40"/>
      <c r="M23" s="100"/>
      <c r="N23" s="40"/>
      <c r="O23" s="40"/>
      <c r="P23" s="47"/>
      <c r="Q23" s="41"/>
      <c r="R23" s="17"/>
      <c r="S23" s="148"/>
      <c r="T23" s="4"/>
      <c r="U23" s="195"/>
      <c r="V23" s="195"/>
      <c r="W23" s="195"/>
      <c r="X23" s="195"/>
      <c r="Y23" s="148"/>
      <c r="Z23" s="188"/>
      <c r="AA23" s="188"/>
      <c r="AB23" s="90"/>
      <c r="AC23" s="187"/>
      <c r="AD23" s="90"/>
      <c r="AE23" s="90"/>
      <c r="AF23" s="186"/>
      <c r="AG23" s="8"/>
      <c r="AH23" s="8"/>
      <c r="AI23" s="8"/>
      <c r="AJ23" s="239"/>
      <c r="AK23" s="150"/>
      <c r="AL23" s="186"/>
      <c r="AM23" s="186"/>
      <c r="AN23" s="186"/>
      <c r="AO23" s="186"/>
      <c r="AP23" s="5"/>
      <c r="AQ23" s="58"/>
      <c r="AR23" s="2"/>
      <c r="AS23" s="78"/>
      <c r="AT23" s="127"/>
      <c r="AU23" s="183"/>
      <c r="AV23" s="177"/>
      <c r="AW23" s="58"/>
      <c r="AX23" s="35"/>
      <c r="AY23" s="35"/>
      <c r="AZ23" s="2"/>
      <c r="BC23" s="216"/>
      <c r="BD23" s="211"/>
      <c r="BE23" s="212"/>
      <c r="BF23" s="210"/>
      <c r="BG23" s="215"/>
      <c r="BH23" s="215"/>
      <c r="BI23" s="215"/>
      <c r="BJ23" s="191"/>
      <c r="BK23" s="215"/>
      <c r="BL23" s="215"/>
      <c r="BM23" s="199"/>
      <c r="BN23" s="218"/>
      <c r="BO23" s="242"/>
    </row>
    <row r="24" spans="1:71" ht="93" customHeight="1" x14ac:dyDescent="0.25">
      <c r="A24" s="7" t="s">
        <v>137</v>
      </c>
      <c r="B24" s="7" t="s">
        <v>138</v>
      </c>
      <c r="C24" s="2" t="s">
        <v>139</v>
      </c>
      <c r="D24" s="7" t="s">
        <v>226</v>
      </c>
      <c r="E24" s="2" t="s">
        <v>44</v>
      </c>
      <c r="F24" s="2" t="s">
        <v>140</v>
      </c>
      <c r="G24" s="16" t="s">
        <v>149</v>
      </c>
      <c r="H24" s="31" t="s">
        <v>227</v>
      </c>
      <c r="I24" s="7" t="s">
        <v>448</v>
      </c>
      <c r="J24" s="40" t="s">
        <v>43</v>
      </c>
      <c r="K24" s="45" t="s">
        <v>44</v>
      </c>
      <c r="L24" s="40" t="s">
        <v>55</v>
      </c>
      <c r="M24" s="101" t="s">
        <v>56</v>
      </c>
      <c r="N24" s="40"/>
      <c r="O24" s="40" t="s">
        <v>57</v>
      </c>
      <c r="P24" s="47" t="s">
        <v>58</v>
      </c>
      <c r="Q24" s="41" t="s">
        <v>359</v>
      </c>
      <c r="R24" s="197" t="s">
        <v>228</v>
      </c>
      <c r="S24" s="148">
        <f t="shared" si="7"/>
        <v>2</v>
      </c>
      <c r="T24" s="4" t="s">
        <v>444</v>
      </c>
      <c r="U24" s="195">
        <v>0</v>
      </c>
      <c r="V24" s="195">
        <v>1</v>
      </c>
      <c r="W24" s="195">
        <v>1</v>
      </c>
      <c r="X24" s="195">
        <v>0</v>
      </c>
      <c r="Y24" s="148">
        <f t="shared" si="8"/>
        <v>2</v>
      </c>
      <c r="Z24" s="188">
        <v>45377</v>
      </c>
      <c r="AA24" s="188">
        <v>45530</v>
      </c>
      <c r="AB24" s="92" t="s">
        <v>302</v>
      </c>
      <c r="AC24" s="196">
        <v>392</v>
      </c>
      <c r="AD24" s="92" t="s">
        <v>225</v>
      </c>
      <c r="AE24" s="90" t="s">
        <v>301</v>
      </c>
      <c r="AF24" s="186">
        <v>30000000</v>
      </c>
      <c r="AG24" s="8">
        <v>0</v>
      </c>
      <c r="AH24" s="195">
        <v>1</v>
      </c>
      <c r="AI24" s="195">
        <v>1</v>
      </c>
      <c r="AJ24" s="195">
        <v>0</v>
      </c>
      <c r="AK24" s="150">
        <f t="shared" si="9"/>
        <v>2</v>
      </c>
      <c r="AL24" s="186" t="e">
        <f>VLOOKUP($AC24,#REF!,10,FALSE)</f>
        <v>#REF!</v>
      </c>
      <c r="AM24" s="186" t="e">
        <f>VLOOKUP($AC24,#REF!,11,FALSE)</f>
        <v>#REF!</v>
      </c>
      <c r="AN24" s="186" t="e">
        <f>VLOOKUP($AC24,#REF!,12,FALSE)</f>
        <v>#REF!</v>
      </c>
      <c r="AO24" s="186" t="e">
        <f>VLOOKUP($AC24,#REF!,13,FALSE)</f>
        <v>#REF!</v>
      </c>
      <c r="AP24" s="5" t="s">
        <v>447</v>
      </c>
      <c r="AQ24" s="58" t="s">
        <v>372</v>
      </c>
      <c r="AR24" s="2" t="s">
        <v>446</v>
      </c>
      <c r="AS24" s="37" t="s">
        <v>369</v>
      </c>
      <c r="AT24" s="128" t="s">
        <v>389</v>
      </c>
      <c r="AU24" s="183" t="s">
        <v>385</v>
      </c>
      <c r="AV24" s="177" t="s">
        <v>386</v>
      </c>
      <c r="AW24" s="58" t="s">
        <v>372</v>
      </c>
      <c r="AX24" s="35" t="s">
        <v>382</v>
      </c>
      <c r="AY24" s="35" t="s">
        <v>381</v>
      </c>
      <c r="AZ24" s="2" t="s">
        <v>65</v>
      </c>
      <c r="BC24" s="216">
        <f t="shared" ca="1" si="0"/>
        <v>-211</v>
      </c>
      <c r="BD24" s="211">
        <f t="shared" si="1"/>
        <v>2</v>
      </c>
      <c r="BE24" s="212">
        <f t="shared" si="2"/>
        <v>2</v>
      </c>
      <c r="BF24" s="210">
        <f t="shared" si="10"/>
        <v>0</v>
      </c>
      <c r="BG24" s="215">
        <f t="shared" si="3"/>
        <v>30000000</v>
      </c>
      <c r="BH24" s="215" t="e">
        <f t="shared" si="11"/>
        <v>#REF!</v>
      </c>
      <c r="BI24" s="215" t="e">
        <f t="shared" si="12"/>
        <v>#REF!</v>
      </c>
      <c r="BJ24" s="191" t="e">
        <f t="shared" si="4"/>
        <v>#REF!</v>
      </c>
      <c r="BK24" s="215" t="e">
        <f t="shared" si="13"/>
        <v>#REF!</v>
      </c>
      <c r="BL24" s="215" t="e">
        <f t="shared" si="14"/>
        <v>#REF!</v>
      </c>
      <c r="BM24" s="201">
        <v>392</v>
      </c>
      <c r="BN24" s="218" t="e">
        <f t="shared" si="15"/>
        <v>#REF!</v>
      </c>
      <c r="BO24" s="242" t="str">
        <f t="shared" si="6"/>
        <v>Elaborar y realizar seguimiento al Plan Territorial de Salud</v>
      </c>
      <c r="BP24" s="18">
        <f t="shared" si="16"/>
        <v>32100000.000000004</v>
      </c>
      <c r="BQ24" s="267">
        <v>21</v>
      </c>
      <c r="BS24" t="s">
        <v>666</v>
      </c>
    </row>
    <row r="25" spans="1:71" ht="83.45" customHeight="1" x14ac:dyDescent="0.25">
      <c r="A25" s="7" t="s">
        <v>137</v>
      </c>
      <c r="B25" s="7" t="s">
        <v>138</v>
      </c>
      <c r="C25" s="2" t="s">
        <v>139</v>
      </c>
      <c r="D25" s="7" t="s">
        <v>226</v>
      </c>
      <c r="E25" s="2" t="s">
        <v>44</v>
      </c>
      <c r="F25" s="2" t="s">
        <v>140</v>
      </c>
      <c r="G25" s="16" t="s">
        <v>149</v>
      </c>
      <c r="H25" s="31" t="s">
        <v>227</v>
      </c>
      <c r="I25" s="7" t="s">
        <v>448</v>
      </c>
      <c r="J25" s="40" t="s">
        <v>43</v>
      </c>
      <c r="K25" s="45" t="s">
        <v>44</v>
      </c>
      <c r="L25" s="40" t="s">
        <v>55</v>
      </c>
      <c r="M25" s="100" t="s">
        <v>56</v>
      </c>
      <c r="N25" s="40"/>
      <c r="O25" s="40" t="s">
        <v>57</v>
      </c>
      <c r="P25" s="47" t="s">
        <v>58</v>
      </c>
      <c r="Q25" s="41" t="s">
        <v>359</v>
      </c>
      <c r="R25" s="17" t="s">
        <v>228</v>
      </c>
      <c r="S25" s="148">
        <f t="shared" si="7"/>
        <v>1</v>
      </c>
      <c r="T25" s="4" t="s">
        <v>444</v>
      </c>
      <c r="U25" s="195">
        <v>0</v>
      </c>
      <c r="V25" s="195">
        <v>0</v>
      </c>
      <c r="W25" s="195">
        <v>0</v>
      </c>
      <c r="X25" s="195">
        <v>1</v>
      </c>
      <c r="Y25" s="148">
        <f t="shared" si="8"/>
        <v>1</v>
      </c>
      <c r="Z25" s="188">
        <v>45588</v>
      </c>
      <c r="AA25" s="188">
        <v>45657</v>
      </c>
      <c r="AB25" s="90" t="s">
        <v>400</v>
      </c>
      <c r="AC25" s="187">
        <v>624</v>
      </c>
      <c r="AD25" s="90" t="s">
        <v>253</v>
      </c>
      <c r="AE25" s="90" t="s">
        <v>304</v>
      </c>
      <c r="AF25" s="186">
        <v>49000000</v>
      </c>
      <c r="AG25" s="8">
        <v>0</v>
      </c>
      <c r="AH25" s="8">
        <v>0</v>
      </c>
      <c r="AI25" s="8">
        <v>0</v>
      </c>
      <c r="AJ25" s="239">
        <v>0</v>
      </c>
      <c r="AK25" s="150">
        <f t="shared" si="9"/>
        <v>0</v>
      </c>
      <c r="AL25" s="186" t="e">
        <f>VLOOKUP($AC25,#REF!,10,FALSE)</f>
        <v>#REF!</v>
      </c>
      <c r="AM25" s="186" t="e">
        <f>VLOOKUP($AC25,#REF!,11,FALSE)</f>
        <v>#REF!</v>
      </c>
      <c r="AN25" s="186" t="e">
        <f>VLOOKUP($AC25,#REF!,12,FALSE)</f>
        <v>#REF!</v>
      </c>
      <c r="AO25" s="186" t="e">
        <f>VLOOKUP($AC25,#REF!,13,FALSE)</f>
        <v>#REF!</v>
      </c>
      <c r="AP25" s="5" t="s">
        <v>447</v>
      </c>
      <c r="AQ25" s="58" t="s">
        <v>372</v>
      </c>
      <c r="AR25" s="2" t="s">
        <v>446</v>
      </c>
      <c r="AS25" s="78" t="s">
        <v>357</v>
      </c>
      <c r="AT25" s="173" t="s">
        <v>531</v>
      </c>
      <c r="AU25" s="183" t="s">
        <v>385</v>
      </c>
      <c r="AV25" s="177" t="s">
        <v>386</v>
      </c>
      <c r="AW25" s="58" t="s">
        <v>372</v>
      </c>
      <c r="AX25" s="35" t="s">
        <v>382</v>
      </c>
      <c r="AY25" s="35" t="s">
        <v>381</v>
      </c>
      <c r="AZ25" s="2" t="s">
        <v>475</v>
      </c>
      <c r="BC25" s="210">
        <f t="shared" ca="1" si="0"/>
        <v>-84</v>
      </c>
      <c r="BD25" s="211">
        <f t="shared" si="1"/>
        <v>1</v>
      </c>
      <c r="BE25" s="212">
        <f t="shared" si="2"/>
        <v>0</v>
      </c>
      <c r="BF25" s="210">
        <f t="shared" si="10"/>
        <v>1</v>
      </c>
      <c r="BG25" s="215">
        <f t="shared" si="3"/>
        <v>49000000</v>
      </c>
      <c r="BH25" s="215" t="e">
        <f t="shared" si="11"/>
        <v>#REF!</v>
      </c>
      <c r="BI25" s="215" t="e">
        <f t="shared" si="12"/>
        <v>#REF!</v>
      </c>
      <c r="BJ25" s="191" t="e">
        <f t="shared" si="4"/>
        <v>#REF!</v>
      </c>
      <c r="BK25" s="215" t="e">
        <f t="shared" si="13"/>
        <v>#REF!</v>
      </c>
      <c r="BL25" s="215" t="e">
        <f t="shared" si="14"/>
        <v>#REF!</v>
      </c>
      <c r="BM25" s="199">
        <v>624</v>
      </c>
      <c r="BN25" s="218" t="e">
        <f t="shared" si="15"/>
        <v>#REF!</v>
      </c>
      <c r="BO25" s="242" t="str">
        <f t="shared" si="6"/>
        <v>Elaborar y realizar seguimiento al Plan Territorial de Salud</v>
      </c>
      <c r="BP25" s="18">
        <f t="shared" si="16"/>
        <v>52430000</v>
      </c>
      <c r="BQ25" s="269">
        <v>22</v>
      </c>
    </row>
    <row r="26" spans="1:71" ht="93" customHeight="1" x14ac:dyDescent="0.25">
      <c r="A26" s="7" t="s">
        <v>137</v>
      </c>
      <c r="B26" s="7" t="s">
        <v>138</v>
      </c>
      <c r="C26" s="2" t="s">
        <v>139</v>
      </c>
      <c r="D26" s="7" t="s">
        <v>226</v>
      </c>
      <c r="E26" s="2" t="s">
        <v>44</v>
      </c>
      <c r="F26" s="2" t="s">
        <v>140</v>
      </c>
      <c r="G26" s="16" t="s">
        <v>149</v>
      </c>
      <c r="H26" s="31" t="s">
        <v>227</v>
      </c>
      <c r="I26" s="7" t="s">
        <v>448</v>
      </c>
      <c r="J26" s="40" t="s">
        <v>43</v>
      </c>
      <c r="K26" s="45" t="s">
        <v>44</v>
      </c>
      <c r="L26" s="40" t="s">
        <v>55</v>
      </c>
      <c r="M26" s="101" t="s">
        <v>56</v>
      </c>
      <c r="N26" s="40"/>
      <c r="O26" s="40" t="s">
        <v>57</v>
      </c>
      <c r="P26" s="47" t="s">
        <v>58</v>
      </c>
      <c r="Q26" s="41" t="s">
        <v>359</v>
      </c>
      <c r="R26" s="197" t="s">
        <v>229</v>
      </c>
      <c r="S26" s="148">
        <f t="shared" si="7"/>
        <v>3</v>
      </c>
      <c r="T26" s="4" t="s">
        <v>444</v>
      </c>
      <c r="U26" s="195">
        <v>0</v>
      </c>
      <c r="V26" s="195">
        <v>1</v>
      </c>
      <c r="W26" s="195">
        <v>1</v>
      </c>
      <c r="X26" s="195">
        <v>1</v>
      </c>
      <c r="Y26" s="148">
        <f t="shared" si="8"/>
        <v>3</v>
      </c>
      <c r="Z26" s="188">
        <v>45439</v>
      </c>
      <c r="AA26" s="188">
        <v>45653</v>
      </c>
      <c r="AB26" s="90" t="s">
        <v>294</v>
      </c>
      <c r="AC26" s="187">
        <v>388</v>
      </c>
      <c r="AD26" s="90" t="s">
        <v>249</v>
      </c>
      <c r="AE26" s="90" t="s">
        <v>289</v>
      </c>
      <c r="AF26" s="186">
        <v>38500000</v>
      </c>
      <c r="AG26" s="8">
        <v>0</v>
      </c>
      <c r="AH26" s="8">
        <v>1</v>
      </c>
      <c r="AI26" s="8">
        <v>1</v>
      </c>
      <c r="AJ26" s="239">
        <v>0</v>
      </c>
      <c r="AK26" s="150">
        <f t="shared" si="9"/>
        <v>2</v>
      </c>
      <c r="AL26" s="186" t="e">
        <f>VLOOKUP($AC26,#REF!,10,FALSE)</f>
        <v>#REF!</v>
      </c>
      <c r="AM26" s="186" t="e">
        <f>VLOOKUP($AC26,#REF!,11,FALSE)</f>
        <v>#REF!</v>
      </c>
      <c r="AN26" s="186" t="e">
        <f>VLOOKUP($AC26,#REF!,12,FALSE)</f>
        <v>#REF!</v>
      </c>
      <c r="AO26" s="186" t="e">
        <f>VLOOKUP($AC26,#REF!,13,FALSE)</f>
        <v>#REF!</v>
      </c>
      <c r="AP26" s="5" t="s">
        <v>447</v>
      </c>
      <c r="AQ26" s="58" t="s">
        <v>372</v>
      </c>
      <c r="AR26" s="2" t="s">
        <v>446</v>
      </c>
      <c r="AS26" s="37" t="s">
        <v>369</v>
      </c>
      <c r="AT26" s="174" t="s">
        <v>390</v>
      </c>
      <c r="AU26" s="183" t="s">
        <v>385</v>
      </c>
      <c r="AV26" s="177" t="s">
        <v>386</v>
      </c>
      <c r="AW26" s="58" t="s">
        <v>372</v>
      </c>
      <c r="AX26" s="35" t="s">
        <v>382</v>
      </c>
      <c r="AY26" s="35" t="s">
        <v>381</v>
      </c>
      <c r="AZ26" s="2" t="s">
        <v>65</v>
      </c>
      <c r="BC26" s="210">
        <f t="shared" ca="1" si="0"/>
        <v>-88</v>
      </c>
      <c r="BD26" s="211">
        <f t="shared" si="1"/>
        <v>3</v>
      </c>
      <c r="BE26" s="212">
        <f t="shared" si="2"/>
        <v>2</v>
      </c>
      <c r="BF26" s="210">
        <f t="shared" si="10"/>
        <v>1</v>
      </c>
      <c r="BG26" s="215">
        <f t="shared" si="3"/>
        <v>38500000</v>
      </c>
      <c r="BH26" s="215" t="e">
        <f t="shared" si="11"/>
        <v>#REF!</v>
      </c>
      <c r="BI26" s="215" t="e">
        <f t="shared" si="12"/>
        <v>#REF!</v>
      </c>
      <c r="BJ26" s="191" t="e">
        <f t="shared" si="4"/>
        <v>#REF!</v>
      </c>
      <c r="BK26" s="215" t="e">
        <f t="shared" si="13"/>
        <v>#REF!</v>
      </c>
      <c r="BL26" s="215" t="e">
        <f t="shared" si="14"/>
        <v>#REF!</v>
      </c>
      <c r="BM26" s="199">
        <v>388</v>
      </c>
      <c r="BN26" s="218" t="e">
        <f t="shared" si="15"/>
        <v>#REF!</v>
      </c>
      <c r="BO26" s="242" t="str">
        <f t="shared" si="6"/>
        <v>Realizar seguimiento al Plan de Intervenciones Colectivas del año 2024</v>
      </c>
      <c r="BP26" s="18">
        <f t="shared" si="16"/>
        <v>41195000</v>
      </c>
      <c r="BQ26" s="267">
        <v>23</v>
      </c>
    </row>
    <row r="27" spans="1:71" ht="120.75" customHeight="1" x14ac:dyDescent="0.25">
      <c r="A27" s="7" t="s">
        <v>137</v>
      </c>
      <c r="B27" s="7" t="s">
        <v>138</v>
      </c>
      <c r="C27" s="2" t="s">
        <v>139</v>
      </c>
      <c r="D27" s="7" t="s">
        <v>226</v>
      </c>
      <c r="E27" s="2" t="s">
        <v>44</v>
      </c>
      <c r="F27" s="2" t="s">
        <v>140</v>
      </c>
      <c r="G27" s="16" t="s">
        <v>149</v>
      </c>
      <c r="H27" s="31" t="s">
        <v>227</v>
      </c>
      <c r="I27" s="2" t="s">
        <v>443</v>
      </c>
      <c r="J27" s="40" t="s">
        <v>43</v>
      </c>
      <c r="K27" s="45" t="s">
        <v>44</v>
      </c>
      <c r="L27" s="40" t="s">
        <v>55</v>
      </c>
      <c r="M27" s="101" t="s">
        <v>56</v>
      </c>
      <c r="N27" s="40"/>
      <c r="O27" s="40" t="s">
        <v>57</v>
      </c>
      <c r="P27" s="47" t="s">
        <v>58</v>
      </c>
      <c r="Q27" s="41" t="s">
        <v>359</v>
      </c>
      <c r="R27" s="197" t="s">
        <v>231</v>
      </c>
      <c r="S27" s="148">
        <f t="shared" si="7"/>
        <v>3</v>
      </c>
      <c r="T27" s="4" t="s">
        <v>444</v>
      </c>
      <c r="U27" s="195">
        <v>0</v>
      </c>
      <c r="V27" s="195">
        <v>1</v>
      </c>
      <c r="W27" s="195">
        <v>1</v>
      </c>
      <c r="X27" s="195">
        <v>1</v>
      </c>
      <c r="Y27" s="148">
        <f t="shared" si="8"/>
        <v>3</v>
      </c>
      <c r="Z27" s="188">
        <v>45429</v>
      </c>
      <c r="AA27" s="188">
        <v>45656</v>
      </c>
      <c r="AB27" s="90" t="s">
        <v>298</v>
      </c>
      <c r="AC27" s="187">
        <v>390</v>
      </c>
      <c r="AD27" s="90" t="s">
        <v>249</v>
      </c>
      <c r="AE27" s="90" t="s">
        <v>296</v>
      </c>
      <c r="AF27" s="186">
        <v>37194939</v>
      </c>
      <c r="AG27" s="8">
        <v>0</v>
      </c>
      <c r="AH27" s="8">
        <v>1</v>
      </c>
      <c r="AI27" s="189">
        <v>1</v>
      </c>
      <c r="AJ27" s="239">
        <v>0</v>
      </c>
      <c r="AK27" s="150">
        <f t="shared" si="9"/>
        <v>2</v>
      </c>
      <c r="AL27" s="255">
        <v>37194939</v>
      </c>
      <c r="AM27" s="255">
        <v>37194939</v>
      </c>
      <c r="AN27" s="255">
        <v>25000000</v>
      </c>
      <c r="AO27" s="255">
        <v>20000000</v>
      </c>
      <c r="AP27" s="5" t="s">
        <v>447</v>
      </c>
      <c r="AQ27" s="58" t="s">
        <v>372</v>
      </c>
      <c r="AR27" s="2" t="s">
        <v>446</v>
      </c>
      <c r="AS27" s="37" t="s">
        <v>369</v>
      </c>
      <c r="AT27" s="128" t="s">
        <v>391</v>
      </c>
      <c r="AU27" s="183" t="s">
        <v>385</v>
      </c>
      <c r="AV27" s="177" t="s">
        <v>386</v>
      </c>
      <c r="AW27" s="58" t="s">
        <v>372</v>
      </c>
      <c r="AX27" s="35" t="s">
        <v>382</v>
      </c>
      <c r="AY27" s="35" t="s">
        <v>381</v>
      </c>
      <c r="AZ27" s="2" t="s">
        <v>65</v>
      </c>
      <c r="BC27" s="210">
        <f t="shared" ca="1" si="0"/>
        <v>-85</v>
      </c>
      <c r="BD27" s="211">
        <f t="shared" si="1"/>
        <v>3</v>
      </c>
      <c r="BE27" s="212">
        <f t="shared" si="2"/>
        <v>2</v>
      </c>
      <c r="BF27" s="210">
        <f t="shared" si="10"/>
        <v>1</v>
      </c>
      <c r="BG27" s="215">
        <f t="shared" si="3"/>
        <v>37194939</v>
      </c>
      <c r="BH27" s="215">
        <f t="shared" si="11"/>
        <v>37194939</v>
      </c>
      <c r="BI27" s="215">
        <f t="shared" si="12"/>
        <v>0</v>
      </c>
      <c r="BJ27" s="191">
        <f t="shared" si="4"/>
        <v>17194939</v>
      </c>
      <c r="BK27" s="215">
        <f t="shared" si="13"/>
        <v>17194939</v>
      </c>
      <c r="BL27" s="215">
        <f t="shared" si="14"/>
        <v>20000000</v>
      </c>
      <c r="BM27" s="199">
        <v>390</v>
      </c>
      <c r="BN27" s="218">
        <f t="shared" si="15"/>
        <v>0.53770756284880583</v>
      </c>
      <c r="BO27" s="242" t="str">
        <f t="shared" si="6"/>
        <v>Realizar el ASIS Participativo para la vigencia 2024</v>
      </c>
      <c r="BP27" s="18">
        <f t="shared" si="16"/>
        <v>39798584.730000004</v>
      </c>
      <c r="BQ27" s="267">
        <v>24</v>
      </c>
    </row>
    <row r="28" spans="1:71" ht="74.25" customHeight="1" x14ac:dyDescent="0.25">
      <c r="A28" s="7" t="s">
        <v>137</v>
      </c>
      <c r="B28" s="7" t="s">
        <v>138</v>
      </c>
      <c r="C28" s="2" t="s">
        <v>139</v>
      </c>
      <c r="D28" s="7" t="s">
        <v>232</v>
      </c>
      <c r="E28" s="2" t="s">
        <v>65</v>
      </c>
      <c r="F28" s="2" t="s">
        <v>140</v>
      </c>
      <c r="G28" s="16" t="s">
        <v>150</v>
      </c>
      <c r="H28" s="31" t="s">
        <v>118</v>
      </c>
      <c r="I28" s="2" t="s">
        <v>443</v>
      </c>
      <c r="J28" s="40" t="s">
        <v>64</v>
      </c>
      <c r="K28" s="45" t="s">
        <v>65</v>
      </c>
      <c r="L28" s="40">
        <v>1905042</v>
      </c>
      <c r="M28" s="100" t="s">
        <v>116</v>
      </c>
      <c r="N28" s="40"/>
      <c r="O28" s="40" t="s">
        <v>117</v>
      </c>
      <c r="P28" s="47" t="s">
        <v>118</v>
      </c>
      <c r="Q28" s="41" t="s">
        <v>119</v>
      </c>
      <c r="R28" s="164" t="s">
        <v>233</v>
      </c>
      <c r="S28" s="148">
        <f t="shared" si="7"/>
        <v>3</v>
      </c>
      <c r="T28" s="4" t="s">
        <v>444</v>
      </c>
      <c r="U28" s="195">
        <v>0</v>
      </c>
      <c r="V28" s="195">
        <v>1</v>
      </c>
      <c r="W28" s="195">
        <v>1</v>
      </c>
      <c r="X28" s="195">
        <v>1</v>
      </c>
      <c r="Y28" s="148">
        <f t="shared" si="8"/>
        <v>3</v>
      </c>
      <c r="Z28" s="188">
        <v>45373</v>
      </c>
      <c r="AA28" s="188">
        <v>45657</v>
      </c>
      <c r="AB28" s="90" t="s">
        <v>307</v>
      </c>
      <c r="AC28" s="187">
        <v>396</v>
      </c>
      <c r="AD28" s="90" t="s">
        <v>247</v>
      </c>
      <c r="AE28" s="90" t="s">
        <v>308</v>
      </c>
      <c r="AF28" s="219">
        <v>329820000</v>
      </c>
      <c r="AG28" s="8">
        <v>0</v>
      </c>
      <c r="AH28" s="8">
        <v>1</v>
      </c>
      <c r="AI28" s="8">
        <v>1</v>
      </c>
      <c r="AJ28" s="239">
        <v>0</v>
      </c>
      <c r="AK28" s="150">
        <f t="shared" si="9"/>
        <v>2</v>
      </c>
      <c r="AL28" s="186" t="e">
        <f>VLOOKUP($AC28,#REF!,10,FALSE)</f>
        <v>#REF!</v>
      </c>
      <c r="AM28" s="186" t="e">
        <f>VLOOKUP($AC28,#REF!,11,FALSE)</f>
        <v>#REF!</v>
      </c>
      <c r="AN28" s="186" t="e">
        <f>VLOOKUP($AC28,#REF!,12,FALSE)</f>
        <v>#REF!</v>
      </c>
      <c r="AO28" s="186" t="e">
        <f>VLOOKUP($AC28,#REF!,13,FALSE)</f>
        <v>#REF!</v>
      </c>
      <c r="AP28" s="5" t="s">
        <v>447</v>
      </c>
      <c r="AQ28" s="58" t="s">
        <v>373</v>
      </c>
      <c r="AR28" s="2" t="s">
        <v>446</v>
      </c>
      <c r="AS28" s="78" t="s">
        <v>357</v>
      </c>
      <c r="AT28" s="129" t="s">
        <v>461</v>
      </c>
      <c r="AU28" s="184" t="s">
        <v>387</v>
      </c>
      <c r="AV28" s="177" t="s">
        <v>388</v>
      </c>
      <c r="AW28" s="58" t="s">
        <v>373</v>
      </c>
      <c r="AX28" s="35" t="s">
        <v>383</v>
      </c>
      <c r="AY28" s="35" t="s">
        <v>381</v>
      </c>
      <c r="AZ28" s="2" t="s">
        <v>65</v>
      </c>
      <c r="BC28" s="210">
        <f t="shared" ca="1" si="0"/>
        <v>-84</v>
      </c>
      <c r="BD28" s="211">
        <f t="shared" si="1"/>
        <v>3</v>
      </c>
      <c r="BE28" s="212">
        <f t="shared" si="2"/>
        <v>2</v>
      </c>
      <c r="BF28" s="210">
        <f t="shared" si="10"/>
        <v>1</v>
      </c>
      <c r="BG28" s="215">
        <f t="shared" si="3"/>
        <v>329820000</v>
      </c>
      <c r="BH28" s="215" t="e">
        <f t="shared" si="11"/>
        <v>#REF!</v>
      </c>
      <c r="BI28" s="215" t="e">
        <f t="shared" si="12"/>
        <v>#REF!</v>
      </c>
      <c r="BJ28" s="191" t="e">
        <f t="shared" si="4"/>
        <v>#REF!</v>
      </c>
      <c r="BK28" s="215" t="e">
        <f t="shared" si="13"/>
        <v>#REF!</v>
      </c>
      <c r="BL28" s="215" t="e">
        <f t="shared" si="14"/>
        <v>#REF!</v>
      </c>
      <c r="BM28" s="199">
        <v>396</v>
      </c>
      <c r="BN28" s="218" t="e">
        <f t="shared" si="15"/>
        <v>#REF!</v>
      </c>
      <c r="BO28" s="242" t="str">
        <f t="shared" si="6"/>
        <v>Garantizar la operación general del Centro regulador de urgencias, emergencias y desastres en el municipio de Cartago Valle.</v>
      </c>
      <c r="BP28" s="18">
        <f t="shared" si="16"/>
        <v>352907400</v>
      </c>
      <c r="BQ28" s="269">
        <v>25</v>
      </c>
    </row>
    <row r="29" spans="1:71" ht="74.25" customHeight="1" x14ac:dyDescent="0.25">
      <c r="A29" s="7" t="s">
        <v>137</v>
      </c>
      <c r="B29" s="7" t="s">
        <v>138</v>
      </c>
      <c r="C29" s="2" t="s">
        <v>139</v>
      </c>
      <c r="D29" s="7" t="s">
        <v>232</v>
      </c>
      <c r="E29" s="2" t="s">
        <v>65</v>
      </c>
      <c r="F29" s="2" t="s">
        <v>140</v>
      </c>
      <c r="G29" s="16" t="s">
        <v>150</v>
      </c>
      <c r="H29" s="31" t="s">
        <v>118</v>
      </c>
      <c r="I29" s="2" t="s">
        <v>443</v>
      </c>
      <c r="J29" s="40" t="s">
        <v>64</v>
      </c>
      <c r="K29" s="45" t="s">
        <v>65</v>
      </c>
      <c r="L29" s="40">
        <v>1905042</v>
      </c>
      <c r="M29" s="100" t="s">
        <v>116</v>
      </c>
      <c r="N29" s="40"/>
      <c r="O29" s="40" t="s">
        <v>117</v>
      </c>
      <c r="P29" s="47" t="s">
        <v>118</v>
      </c>
      <c r="Q29" s="41" t="s">
        <v>119</v>
      </c>
      <c r="R29" s="164" t="s">
        <v>233</v>
      </c>
      <c r="S29" s="148">
        <f t="shared" si="7"/>
        <v>1</v>
      </c>
      <c r="T29" s="190" t="s">
        <v>444</v>
      </c>
      <c r="U29" s="195">
        <v>0</v>
      </c>
      <c r="V29" s="195">
        <v>0</v>
      </c>
      <c r="W29" s="195">
        <v>0</v>
      </c>
      <c r="X29" s="195">
        <v>1</v>
      </c>
      <c r="Y29" s="148">
        <f t="shared" si="8"/>
        <v>1</v>
      </c>
      <c r="Z29" s="188">
        <v>45566</v>
      </c>
      <c r="AA29" s="188">
        <v>45657</v>
      </c>
      <c r="AB29" s="90" t="s">
        <v>417</v>
      </c>
      <c r="AC29" s="187">
        <v>705</v>
      </c>
      <c r="AD29" s="90" t="s">
        <v>247</v>
      </c>
      <c r="AE29" s="90" t="s">
        <v>418</v>
      </c>
      <c r="AF29" s="219">
        <v>580000</v>
      </c>
      <c r="AG29" s="8">
        <v>0</v>
      </c>
      <c r="AH29" s="8">
        <v>0</v>
      </c>
      <c r="AI29" s="8">
        <v>0</v>
      </c>
      <c r="AJ29" s="239">
        <v>0</v>
      </c>
      <c r="AK29" s="150">
        <f t="shared" si="9"/>
        <v>0</v>
      </c>
      <c r="AL29" s="186" t="e">
        <f>VLOOKUP($AC29,#REF!,10,FALSE)</f>
        <v>#REF!</v>
      </c>
      <c r="AM29" s="186" t="e">
        <f>VLOOKUP($AC29,#REF!,11,FALSE)</f>
        <v>#REF!</v>
      </c>
      <c r="AN29" s="186" t="e">
        <f>VLOOKUP($AC29,#REF!,12,FALSE)</f>
        <v>#REF!</v>
      </c>
      <c r="AO29" s="186" t="e">
        <f>VLOOKUP($AC29,#REF!,13,FALSE)</f>
        <v>#REF!</v>
      </c>
      <c r="AP29" s="5" t="s">
        <v>447</v>
      </c>
      <c r="AQ29" s="58" t="s">
        <v>373</v>
      </c>
      <c r="AR29" s="2" t="s">
        <v>446</v>
      </c>
      <c r="AS29" s="78" t="s">
        <v>357</v>
      </c>
      <c r="AT29" s="129" t="s">
        <v>527</v>
      </c>
      <c r="AU29" s="184" t="s">
        <v>387</v>
      </c>
      <c r="AV29" s="177" t="s">
        <v>388</v>
      </c>
      <c r="AW29" s="58" t="s">
        <v>373</v>
      </c>
      <c r="AX29" s="35" t="s">
        <v>383</v>
      </c>
      <c r="AY29" s="35" t="s">
        <v>381</v>
      </c>
      <c r="AZ29" s="2" t="s">
        <v>65</v>
      </c>
      <c r="BC29" s="210">
        <f t="shared" ca="1" si="0"/>
        <v>-84</v>
      </c>
      <c r="BD29" s="211">
        <f t="shared" si="1"/>
        <v>1</v>
      </c>
      <c r="BE29" s="212">
        <f t="shared" si="2"/>
        <v>0</v>
      </c>
      <c r="BF29" s="210">
        <f t="shared" si="10"/>
        <v>1</v>
      </c>
      <c r="BG29" s="215">
        <f t="shared" si="3"/>
        <v>580000</v>
      </c>
      <c r="BH29" s="215" t="e">
        <f t="shared" si="11"/>
        <v>#REF!</v>
      </c>
      <c r="BI29" s="215" t="e">
        <f t="shared" si="12"/>
        <v>#REF!</v>
      </c>
      <c r="BJ29" s="191" t="e">
        <f t="shared" si="4"/>
        <v>#REF!</v>
      </c>
      <c r="BK29" s="215" t="e">
        <f t="shared" si="13"/>
        <v>#REF!</v>
      </c>
      <c r="BL29" s="215" t="e">
        <f t="shared" si="14"/>
        <v>#REF!</v>
      </c>
      <c r="BM29" s="199">
        <v>705</v>
      </c>
      <c r="BN29" s="218" t="e">
        <f t="shared" si="15"/>
        <v>#REF!</v>
      </c>
      <c r="BO29" s="242" t="str">
        <f t="shared" si="6"/>
        <v>Garantizar la operación general del Centro regulador de urgencias, emergencias y desastres en el municipio de Cartago Valle.</v>
      </c>
      <c r="BP29" s="18">
        <f t="shared" si="16"/>
        <v>620600</v>
      </c>
      <c r="BQ29" s="267">
        <v>26</v>
      </c>
    </row>
    <row r="30" spans="1:71" ht="74.25" customHeight="1" x14ac:dyDescent="0.25">
      <c r="A30" s="7" t="s">
        <v>137</v>
      </c>
      <c r="B30" s="7" t="s">
        <v>138</v>
      </c>
      <c r="C30" s="2" t="s">
        <v>139</v>
      </c>
      <c r="D30" s="7" t="s">
        <v>232</v>
      </c>
      <c r="E30" s="2" t="s">
        <v>65</v>
      </c>
      <c r="F30" s="2" t="s">
        <v>140</v>
      </c>
      <c r="G30" s="16" t="s">
        <v>150</v>
      </c>
      <c r="H30" s="31" t="s">
        <v>118</v>
      </c>
      <c r="I30" s="2" t="s">
        <v>443</v>
      </c>
      <c r="J30" s="40" t="s">
        <v>64</v>
      </c>
      <c r="K30" s="45" t="s">
        <v>65</v>
      </c>
      <c r="L30" s="40">
        <v>1905042</v>
      </c>
      <c r="M30" s="100" t="s">
        <v>116</v>
      </c>
      <c r="N30" s="40"/>
      <c r="O30" s="40" t="s">
        <v>117</v>
      </c>
      <c r="P30" s="47" t="s">
        <v>118</v>
      </c>
      <c r="Q30" s="41" t="s">
        <v>119</v>
      </c>
      <c r="R30" s="164" t="s">
        <v>233</v>
      </c>
      <c r="S30" s="148">
        <f t="shared" si="7"/>
        <v>2</v>
      </c>
      <c r="T30" s="4" t="s">
        <v>444</v>
      </c>
      <c r="U30" s="195">
        <v>0</v>
      </c>
      <c r="V30" s="195">
        <v>0</v>
      </c>
      <c r="W30" s="195">
        <v>1</v>
      </c>
      <c r="X30" s="195">
        <v>1</v>
      </c>
      <c r="Y30" s="148">
        <f t="shared" si="8"/>
        <v>2</v>
      </c>
      <c r="Z30" s="188">
        <v>45373</v>
      </c>
      <c r="AA30" s="188">
        <v>45572</v>
      </c>
      <c r="AB30" s="90" t="s">
        <v>332</v>
      </c>
      <c r="AC30" s="187">
        <v>414</v>
      </c>
      <c r="AD30" s="90" t="s">
        <v>213</v>
      </c>
      <c r="AE30" s="90" t="s">
        <v>333</v>
      </c>
      <c r="AF30" s="220">
        <v>12077200</v>
      </c>
      <c r="AG30" s="8">
        <v>0</v>
      </c>
      <c r="AH30" s="8">
        <v>0</v>
      </c>
      <c r="AI30" s="8">
        <v>1</v>
      </c>
      <c r="AJ30" s="239">
        <v>0</v>
      </c>
      <c r="AK30" s="150">
        <f t="shared" si="9"/>
        <v>1</v>
      </c>
      <c r="AL30" s="186" t="e">
        <f>VLOOKUP($AC30,#REF!,10,FALSE)</f>
        <v>#REF!</v>
      </c>
      <c r="AM30" s="186" t="e">
        <f>VLOOKUP($AC30,#REF!,11,FALSE)</f>
        <v>#REF!</v>
      </c>
      <c r="AN30" s="186" t="e">
        <f>VLOOKUP($AC30,#REF!,12,FALSE)</f>
        <v>#REF!</v>
      </c>
      <c r="AO30" s="186" t="e">
        <f>VLOOKUP($AC30,#REF!,13,FALSE)</f>
        <v>#REF!</v>
      </c>
      <c r="AP30" s="5" t="s">
        <v>447</v>
      </c>
      <c r="AQ30" s="58" t="s">
        <v>373</v>
      </c>
      <c r="AR30" s="2" t="s">
        <v>446</v>
      </c>
      <c r="AS30" s="78" t="s">
        <v>357</v>
      </c>
      <c r="AT30" s="129" t="s">
        <v>461</v>
      </c>
      <c r="AU30" s="184" t="s">
        <v>387</v>
      </c>
      <c r="AV30" s="177" t="s">
        <v>388</v>
      </c>
      <c r="AW30" s="58" t="s">
        <v>373</v>
      </c>
      <c r="AX30" s="35" t="s">
        <v>383</v>
      </c>
      <c r="AY30" s="35" t="s">
        <v>381</v>
      </c>
      <c r="AZ30" s="2" t="s">
        <v>65</v>
      </c>
      <c r="BC30" s="216">
        <f t="shared" ca="1" si="0"/>
        <v>-169</v>
      </c>
      <c r="BD30" s="211">
        <f t="shared" si="1"/>
        <v>2</v>
      </c>
      <c r="BE30" s="212">
        <f t="shared" si="2"/>
        <v>1</v>
      </c>
      <c r="BF30" s="210">
        <f t="shared" si="10"/>
        <v>1</v>
      </c>
      <c r="BG30" s="215">
        <f t="shared" si="3"/>
        <v>12077200</v>
      </c>
      <c r="BH30" s="215" t="e">
        <f t="shared" si="11"/>
        <v>#REF!</v>
      </c>
      <c r="BI30" s="215" t="e">
        <f t="shared" si="12"/>
        <v>#REF!</v>
      </c>
      <c r="BJ30" s="191" t="e">
        <f t="shared" si="4"/>
        <v>#REF!</v>
      </c>
      <c r="BK30" s="215" t="e">
        <f t="shared" si="13"/>
        <v>#REF!</v>
      </c>
      <c r="BL30" s="215" t="e">
        <f t="shared" si="14"/>
        <v>#REF!</v>
      </c>
      <c r="BM30" s="199">
        <v>414</v>
      </c>
      <c r="BN30" s="218" t="e">
        <f t="shared" si="15"/>
        <v>#REF!</v>
      </c>
      <c r="BO30" s="242" t="str">
        <f t="shared" si="6"/>
        <v>Garantizar la operación general del Centro regulador de urgencias, emergencias y desastres en el municipio de Cartago Valle.</v>
      </c>
      <c r="BP30" s="18">
        <f t="shared" si="16"/>
        <v>12922604</v>
      </c>
      <c r="BQ30" s="267">
        <v>27</v>
      </c>
    </row>
    <row r="31" spans="1:71" ht="74.25" customHeight="1" x14ac:dyDescent="0.25">
      <c r="A31" s="7" t="s">
        <v>137</v>
      </c>
      <c r="B31" s="7" t="s">
        <v>138</v>
      </c>
      <c r="C31" s="2" t="s">
        <v>139</v>
      </c>
      <c r="D31" s="7" t="s">
        <v>232</v>
      </c>
      <c r="E31" s="2" t="s">
        <v>65</v>
      </c>
      <c r="F31" s="2" t="s">
        <v>140</v>
      </c>
      <c r="G31" s="16" t="s">
        <v>150</v>
      </c>
      <c r="H31" s="31" t="s">
        <v>118</v>
      </c>
      <c r="I31" s="2" t="s">
        <v>443</v>
      </c>
      <c r="J31" s="40" t="s">
        <v>64</v>
      </c>
      <c r="K31" s="45" t="s">
        <v>65</v>
      </c>
      <c r="L31" s="40">
        <v>1905042</v>
      </c>
      <c r="M31" s="100" t="s">
        <v>116</v>
      </c>
      <c r="N31" s="40"/>
      <c r="O31" s="40" t="s">
        <v>117</v>
      </c>
      <c r="P31" s="47" t="s">
        <v>118</v>
      </c>
      <c r="Q31" s="41" t="s">
        <v>119</v>
      </c>
      <c r="R31" s="164" t="s">
        <v>233</v>
      </c>
      <c r="S31" s="148">
        <f t="shared" si="7"/>
        <v>1</v>
      </c>
      <c r="T31" s="4" t="s">
        <v>444</v>
      </c>
      <c r="U31" s="257">
        <v>0</v>
      </c>
      <c r="V31" s="257">
        <v>0</v>
      </c>
      <c r="W31" s="257">
        <v>0</v>
      </c>
      <c r="X31" s="257">
        <v>1</v>
      </c>
      <c r="Y31" s="148">
        <f t="shared" si="8"/>
        <v>1</v>
      </c>
      <c r="Z31" s="241"/>
      <c r="AA31" s="241"/>
      <c r="AB31" s="54" t="s">
        <v>524</v>
      </c>
      <c r="AC31" s="221">
        <v>753</v>
      </c>
      <c r="AD31" s="54" t="s">
        <v>506</v>
      </c>
      <c r="AE31" s="90" t="s">
        <v>333</v>
      </c>
      <c r="AF31" s="219">
        <v>100000000</v>
      </c>
      <c r="AG31" s="222">
        <v>0</v>
      </c>
      <c r="AH31" s="222">
        <v>0</v>
      </c>
      <c r="AI31" s="222">
        <v>0</v>
      </c>
      <c r="AJ31" s="240">
        <v>0</v>
      </c>
      <c r="AK31" s="150">
        <f t="shared" si="9"/>
        <v>0</v>
      </c>
      <c r="AL31" s="186" t="e">
        <f>VLOOKUP($AC31,#REF!,10,FALSE)</f>
        <v>#REF!</v>
      </c>
      <c r="AM31" s="186" t="e">
        <f>VLOOKUP($AC31,#REF!,11,FALSE)</f>
        <v>#REF!</v>
      </c>
      <c r="AN31" s="186" t="e">
        <f>VLOOKUP($AC31,#REF!,12,FALSE)</f>
        <v>#REF!</v>
      </c>
      <c r="AO31" s="186" t="e">
        <f>VLOOKUP($AC31,#REF!,13,FALSE)</f>
        <v>#REF!</v>
      </c>
      <c r="AP31" s="5" t="s">
        <v>447</v>
      </c>
      <c r="AQ31" s="58" t="s">
        <v>373</v>
      </c>
      <c r="AR31" s="2" t="s">
        <v>446</v>
      </c>
      <c r="AS31" s="78" t="s">
        <v>357</v>
      </c>
      <c r="AT31" s="129" t="s">
        <v>527</v>
      </c>
      <c r="AU31" s="184" t="s">
        <v>387</v>
      </c>
      <c r="AV31" s="177" t="s">
        <v>388</v>
      </c>
      <c r="AW31" s="58" t="s">
        <v>373</v>
      </c>
      <c r="AX31" s="35" t="s">
        <v>383</v>
      </c>
      <c r="AY31" s="35" t="s">
        <v>381</v>
      </c>
      <c r="AZ31" s="2" t="s">
        <v>65</v>
      </c>
      <c r="BC31" s="216">
        <f t="shared" ca="1" si="0"/>
        <v>-45741</v>
      </c>
      <c r="BD31" s="211">
        <f t="shared" si="1"/>
        <v>1</v>
      </c>
      <c r="BE31" s="212">
        <f t="shared" si="2"/>
        <v>0</v>
      </c>
      <c r="BF31" s="210">
        <f t="shared" si="10"/>
        <v>1</v>
      </c>
      <c r="BG31" s="215">
        <f t="shared" si="3"/>
        <v>100000000</v>
      </c>
      <c r="BH31" s="215" t="e">
        <f t="shared" si="11"/>
        <v>#REF!</v>
      </c>
      <c r="BI31" s="215" t="e">
        <f t="shared" si="12"/>
        <v>#REF!</v>
      </c>
      <c r="BJ31" s="191" t="e">
        <f t="shared" si="4"/>
        <v>#REF!</v>
      </c>
      <c r="BK31" s="215" t="e">
        <f t="shared" si="13"/>
        <v>#REF!</v>
      </c>
      <c r="BL31" s="215" t="e">
        <f t="shared" si="14"/>
        <v>#REF!</v>
      </c>
      <c r="BM31" s="202">
        <v>753</v>
      </c>
      <c r="BN31" s="218" t="e">
        <f t="shared" si="15"/>
        <v>#REF!</v>
      </c>
      <c r="BO31" s="242" t="str">
        <f t="shared" si="6"/>
        <v>Garantizar la operación general del Centro regulador de urgencias, emergencias y desastres en el municipio de Cartago Valle.</v>
      </c>
      <c r="BP31" s="18">
        <f t="shared" si="16"/>
        <v>107000000</v>
      </c>
      <c r="BQ31" s="269">
        <v>28</v>
      </c>
    </row>
    <row r="32" spans="1:71" ht="74.25" customHeight="1" x14ac:dyDescent="0.25">
      <c r="A32" s="7" t="s">
        <v>137</v>
      </c>
      <c r="B32" s="7" t="s">
        <v>138</v>
      </c>
      <c r="C32" s="2" t="s">
        <v>139</v>
      </c>
      <c r="D32" s="7" t="s">
        <v>232</v>
      </c>
      <c r="E32" s="2" t="s">
        <v>65</v>
      </c>
      <c r="F32" s="2" t="s">
        <v>140</v>
      </c>
      <c r="G32" s="16" t="s">
        <v>150</v>
      </c>
      <c r="H32" s="31" t="s">
        <v>118</v>
      </c>
      <c r="I32" s="2" t="s">
        <v>443</v>
      </c>
      <c r="J32" s="40" t="s">
        <v>64</v>
      </c>
      <c r="K32" s="45" t="s">
        <v>65</v>
      </c>
      <c r="L32" s="40">
        <v>1905042</v>
      </c>
      <c r="M32" s="100" t="s">
        <v>116</v>
      </c>
      <c r="N32" s="40"/>
      <c r="O32" s="40" t="s">
        <v>117</v>
      </c>
      <c r="P32" s="47" t="s">
        <v>118</v>
      </c>
      <c r="Q32" s="41" t="s">
        <v>119</v>
      </c>
      <c r="R32" s="164" t="s">
        <v>233</v>
      </c>
      <c r="S32" s="148">
        <f t="shared" si="7"/>
        <v>1</v>
      </c>
      <c r="T32" s="4" t="s">
        <v>444</v>
      </c>
      <c r="U32" s="257">
        <v>0</v>
      </c>
      <c r="V32" s="257">
        <v>0</v>
      </c>
      <c r="W32" s="257">
        <v>0</v>
      </c>
      <c r="X32" s="257">
        <v>1</v>
      </c>
      <c r="Y32" s="148">
        <f t="shared" si="8"/>
        <v>1</v>
      </c>
      <c r="Z32" s="241"/>
      <c r="AA32" s="241"/>
      <c r="AB32" s="170" t="s">
        <v>523</v>
      </c>
      <c r="AC32" s="223">
        <v>752</v>
      </c>
      <c r="AD32" s="54" t="s">
        <v>505</v>
      </c>
      <c r="AE32" s="90" t="s">
        <v>333</v>
      </c>
      <c r="AF32" s="219">
        <v>20000000</v>
      </c>
      <c r="AG32" s="222">
        <v>0</v>
      </c>
      <c r="AH32" s="222">
        <v>0</v>
      </c>
      <c r="AI32" s="222">
        <v>0</v>
      </c>
      <c r="AJ32" s="240">
        <v>0</v>
      </c>
      <c r="AK32" s="150">
        <f t="shared" si="9"/>
        <v>0</v>
      </c>
      <c r="AL32" s="186" t="e">
        <f>VLOOKUP($AC32,#REF!,10,FALSE)</f>
        <v>#REF!</v>
      </c>
      <c r="AM32" s="186" t="e">
        <f>VLOOKUP($AC32,#REF!,11,FALSE)</f>
        <v>#REF!</v>
      </c>
      <c r="AN32" s="186" t="e">
        <f>VLOOKUP($AC32,#REF!,12,FALSE)</f>
        <v>#REF!</v>
      </c>
      <c r="AO32" s="186" t="e">
        <f>VLOOKUP($AC32,#REF!,13,FALSE)</f>
        <v>#REF!</v>
      </c>
      <c r="AP32" s="5" t="s">
        <v>447</v>
      </c>
      <c r="AQ32" s="58" t="s">
        <v>373</v>
      </c>
      <c r="AR32" s="2" t="s">
        <v>446</v>
      </c>
      <c r="AS32" s="78" t="s">
        <v>357</v>
      </c>
      <c r="AT32" s="129" t="s">
        <v>527</v>
      </c>
      <c r="AU32" s="184" t="s">
        <v>387</v>
      </c>
      <c r="AV32" s="177" t="s">
        <v>388</v>
      </c>
      <c r="AW32" s="58" t="s">
        <v>373</v>
      </c>
      <c r="AX32" s="35" t="s">
        <v>383</v>
      </c>
      <c r="AY32" s="35" t="s">
        <v>381</v>
      </c>
      <c r="AZ32" s="2" t="s">
        <v>65</v>
      </c>
      <c r="BC32" s="216">
        <f t="shared" ca="1" si="0"/>
        <v>-45741</v>
      </c>
      <c r="BD32" s="211">
        <f t="shared" si="1"/>
        <v>1</v>
      </c>
      <c r="BE32" s="212">
        <f t="shared" si="2"/>
        <v>0</v>
      </c>
      <c r="BF32" s="210">
        <f t="shared" si="10"/>
        <v>1</v>
      </c>
      <c r="BG32" s="215">
        <f t="shared" si="3"/>
        <v>20000000</v>
      </c>
      <c r="BH32" s="215" t="e">
        <f t="shared" si="11"/>
        <v>#REF!</v>
      </c>
      <c r="BI32" s="215" t="e">
        <f t="shared" si="12"/>
        <v>#REF!</v>
      </c>
      <c r="BJ32" s="191" t="e">
        <f t="shared" si="4"/>
        <v>#REF!</v>
      </c>
      <c r="BK32" s="215" t="e">
        <f t="shared" si="13"/>
        <v>#REF!</v>
      </c>
      <c r="BL32" s="215" t="e">
        <f t="shared" si="14"/>
        <v>#REF!</v>
      </c>
      <c r="BM32" s="203">
        <v>752</v>
      </c>
      <c r="BN32" s="218" t="e">
        <f t="shared" si="15"/>
        <v>#REF!</v>
      </c>
      <c r="BO32" s="242" t="str">
        <f t="shared" si="6"/>
        <v>Garantizar la operación general del Centro regulador de urgencias, emergencias y desastres en el municipio de Cartago Valle.</v>
      </c>
      <c r="BP32" s="18">
        <f t="shared" si="16"/>
        <v>21400000</v>
      </c>
      <c r="BQ32" s="267">
        <v>29</v>
      </c>
    </row>
    <row r="33" spans="1:70" ht="74.25" customHeight="1" x14ac:dyDescent="0.25">
      <c r="A33" s="7" t="s">
        <v>137</v>
      </c>
      <c r="B33" s="7" t="s">
        <v>138</v>
      </c>
      <c r="C33" s="2" t="s">
        <v>139</v>
      </c>
      <c r="D33" s="7" t="s">
        <v>232</v>
      </c>
      <c r="E33" s="2" t="s">
        <v>65</v>
      </c>
      <c r="F33" s="2" t="s">
        <v>140</v>
      </c>
      <c r="G33" s="16" t="s">
        <v>150</v>
      </c>
      <c r="H33" s="31" t="s">
        <v>118</v>
      </c>
      <c r="I33" s="7" t="s">
        <v>448</v>
      </c>
      <c r="J33" s="40" t="s">
        <v>64</v>
      </c>
      <c r="K33" s="45" t="s">
        <v>65</v>
      </c>
      <c r="L33" s="40" t="s">
        <v>115</v>
      </c>
      <c r="M33" s="100" t="s">
        <v>116</v>
      </c>
      <c r="N33" s="40"/>
      <c r="O33" s="40" t="s">
        <v>117</v>
      </c>
      <c r="P33" s="47" t="s">
        <v>118</v>
      </c>
      <c r="Q33" s="41" t="s">
        <v>119</v>
      </c>
      <c r="R33" s="17" t="s">
        <v>234</v>
      </c>
      <c r="S33" s="148">
        <f t="shared" si="7"/>
        <v>1</v>
      </c>
      <c r="T33" s="190" t="s">
        <v>444</v>
      </c>
      <c r="U33" s="195">
        <v>0</v>
      </c>
      <c r="V33" s="195">
        <v>0</v>
      </c>
      <c r="W33" s="195">
        <v>0</v>
      </c>
      <c r="X33" s="195">
        <v>1</v>
      </c>
      <c r="Y33" s="148">
        <f t="shared" si="8"/>
        <v>1</v>
      </c>
      <c r="Z33" s="188">
        <v>45566</v>
      </c>
      <c r="AA33" s="188">
        <v>45657</v>
      </c>
      <c r="AB33" s="91" t="s">
        <v>507</v>
      </c>
      <c r="AC33" s="194">
        <v>730</v>
      </c>
      <c r="AD33" s="92" t="s">
        <v>459</v>
      </c>
      <c r="AE33" s="94" t="s">
        <v>116</v>
      </c>
      <c r="AF33" s="186">
        <v>11000000</v>
      </c>
      <c r="AG33" s="8">
        <v>0</v>
      </c>
      <c r="AH33" s="8">
        <v>0</v>
      </c>
      <c r="AI33" s="8">
        <v>0</v>
      </c>
      <c r="AJ33" s="239">
        <v>0</v>
      </c>
      <c r="AK33" s="150">
        <f t="shared" si="9"/>
        <v>0</v>
      </c>
      <c r="AL33" s="186" t="e">
        <f>VLOOKUP($AC33,#REF!,10,FALSE)</f>
        <v>#REF!</v>
      </c>
      <c r="AM33" s="186" t="e">
        <f>VLOOKUP($AC33,#REF!,11,FALSE)</f>
        <v>#REF!</v>
      </c>
      <c r="AN33" s="186" t="e">
        <f>VLOOKUP($AC33,#REF!,12,FALSE)</f>
        <v>#REF!</v>
      </c>
      <c r="AO33" s="186" t="e">
        <f>VLOOKUP($AC33,#REF!,13,FALSE)</f>
        <v>#REF!</v>
      </c>
      <c r="AP33" s="5" t="s">
        <v>447</v>
      </c>
      <c r="AQ33" s="58" t="s">
        <v>373</v>
      </c>
      <c r="AR33" s="2" t="s">
        <v>446</v>
      </c>
      <c r="AS33" s="78" t="s">
        <v>357</v>
      </c>
      <c r="AT33" s="129" t="s">
        <v>460</v>
      </c>
      <c r="AU33" s="184" t="s">
        <v>387</v>
      </c>
      <c r="AV33" s="177" t="s">
        <v>388</v>
      </c>
      <c r="AW33" s="58" t="s">
        <v>373</v>
      </c>
      <c r="AX33" s="35" t="s">
        <v>383</v>
      </c>
      <c r="AY33" s="35" t="s">
        <v>381</v>
      </c>
      <c r="AZ33" s="2" t="s">
        <v>65</v>
      </c>
      <c r="BC33" s="210">
        <f t="shared" ca="1" si="0"/>
        <v>-84</v>
      </c>
      <c r="BD33" s="211">
        <f t="shared" si="1"/>
        <v>1</v>
      </c>
      <c r="BE33" s="212">
        <f t="shared" si="2"/>
        <v>0</v>
      </c>
      <c r="BF33" s="210">
        <f t="shared" si="10"/>
        <v>1</v>
      </c>
      <c r="BG33" s="215">
        <f t="shared" si="3"/>
        <v>11000000</v>
      </c>
      <c r="BH33" s="215" t="e">
        <f t="shared" si="11"/>
        <v>#REF!</v>
      </c>
      <c r="BI33" s="215" t="e">
        <f t="shared" si="12"/>
        <v>#REF!</v>
      </c>
      <c r="BJ33" s="191" t="e">
        <f t="shared" si="4"/>
        <v>#REF!</v>
      </c>
      <c r="BK33" s="215" t="e">
        <f t="shared" si="13"/>
        <v>#REF!</v>
      </c>
      <c r="BL33" s="215" t="e">
        <f t="shared" si="14"/>
        <v>#REF!</v>
      </c>
      <c r="BM33" s="217">
        <v>730</v>
      </c>
      <c r="BN33" s="218" t="e">
        <f t="shared" si="15"/>
        <v>#REF!</v>
      </c>
      <c r="BO33" s="242" t="str">
        <f t="shared" si="6"/>
        <v>Campaña de prevención del uso de la pólvora</v>
      </c>
      <c r="BP33" s="18">
        <f t="shared" si="16"/>
        <v>11770000</v>
      </c>
      <c r="BQ33" s="267">
        <v>30</v>
      </c>
    </row>
    <row r="34" spans="1:70" ht="74.25" customHeight="1" x14ac:dyDescent="0.25">
      <c r="A34" s="7" t="s">
        <v>137</v>
      </c>
      <c r="B34" s="7" t="s">
        <v>138</v>
      </c>
      <c r="C34" s="2" t="s">
        <v>139</v>
      </c>
      <c r="D34" s="7" t="s">
        <v>235</v>
      </c>
      <c r="E34" s="2" t="s">
        <v>65</v>
      </c>
      <c r="F34" s="2" t="s">
        <v>140</v>
      </c>
      <c r="G34" s="16" t="s">
        <v>151</v>
      </c>
      <c r="H34" s="31" t="s">
        <v>127</v>
      </c>
      <c r="I34" s="2" t="s">
        <v>443</v>
      </c>
      <c r="J34" s="40" t="s">
        <v>64</v>
      </c>
      <c r="K34" s="45" t="s">
        <v>65</v>
      </c>
      <c r="L34" s="40" t="s">
        <v>124</v>
      </c>
      <c r="M34" s="100" t="s">
        <v>125</v>
      </c>
      <c r="N34" s="40"/>
      <c r="O34" s="40" t="s">
        <v>126</v>
      </c>
      <c r="P34" s="47" t="s">
        <v>127</v>
      </c>
      <c r="Q34" s="41" t="s">
        <v>360</v>
      </c>
      <c r="R34" s="17" t="s">
        <v>236</v>
      </c>
      <c r="S34" s="148">
        <f t="shared" si="7"/>
        <v>1</v>
      </c>
      <c r="T34" s="71" t="s">
        <v>444</v>
      </c>
      <c r="U34" s="225">
        <v>0</v>
      </c>
      <c r="V34" s="225">
        <v>0</v>
      </c>
      <c r="W34" s="225">
        <v>0</v>
      </c>
      <c r="X34" s="225">
        <v>1</v>
      </c>
      <c r="Y34" s="148">
        <f t="shared" si="8"/>
        <v>1</v>
      </c>
      <c r="Z34" s="188">
        <v>45609</v>
      </c>
      <c r="AA34" s="188">
        <v>45654</v>
      </c>
      <c r="AB34" s="91" t="s">
        <v>508</v>
      </c>
      <c r="AC34" s="224">
        <v>732</v>
      </c>
      <c r="AD34" s="92" t="s">
        <v>237</v>
      </c>
      <c r="AE34" s="94" t="s">
        <v>125</v>
      </c>
      <c r="AF34" s="186">
        <v>46216000</v>
      </c>
      <c r="AG34" s="8">
        <v>0</v>
      </c>
      <c r="AH34" s="8">
        <v>0</v>
      </c>
      <c r="AI34" s="8">
        <v>0</v>
      </c>
      <c r="AJ34" s="239">
        <v>0</v>
      </c>
      <c r="AK34" s="150">
        <f t="shared" si="9"/>
        <v>0</v>
      </c>
      <c r="AL34" s="186" t="e">
        <f>VLOOKUP($AC34,#REF!,10,FALSE)</f>
        <v>#REF!</v>
      </c>
      <c r="AM34" s="186" t="e">
        <f>VLOOKUP($AC34,#REF!,11,FALSE)</f>
        <v>#REF!</v>
      </c>
      <c r="AN34" s="186" t="e">
        <f>VLOOKUP($AC34,#REF!,12,FALSE)</f>
        <v>#REF!</v>
      </c>
      <c r="AO34" s="186" t="e">
        <f>VLOOKUP($AC34,#REF!,13,FALSE)</f>
        <v>#REF!</v>
      </c>
      <c r="AP34" s="72" t="s">
        <v>447</v>
      </c>
      <c r="AQ34" s="58" t="s">
        <v>478</v>
      </c>
      <c r="AR34" s="2" t="s">
        <v>446</v>
      </c>
      <c r="AS34" s="78" t="s">
        <v>357</v>
      </c>
      <c r="AT34" s="129" t="s">
        <v>465</v>
      </c>
      <c r="AU34" s="184" t="s">
        <v>387</v>
      </c>
      <c r="AV34" s="177" t="s">
        <v>388</v>
      </c>
      <c r="AW34" s="58" t="s">
        <v>478</v>
      </c>
      <c r="AX34" s="35" t="s">
        <v>501</v>
      </c>
      <c r="AY34" s="35" t="s">
        <v>381</v>
      </c>
      <c r="AZ34" s="2" t="s">
        <v>65</v>
      </c>
      <c r="BC34" s="210">
        <f t="shared" ca="1" si="0"/>
        <v>-87</v>
      </c>
      <c r="BD34" s="211">
        <f t="shared" si="1"/>
        <v>1</v>
      </c>
      <c r="BE34" s="212">
        <f t="shared" si="2"/>
        <v>0</v>
      </c>
      <c r="BF34" s="210">
        <f t="shared" si="10"/>
        <v>1</v>
      </c>
      <c r="BG34" s="215">
        <f t="shared" si="3"/>
        <v>46216000</v>
      </c>
      <c r="BH34" s="215" t="e">
        <f t="shared" si="11"/>
        <v>#REF!</v>
      </c>
      <c r="BI34" s="215" t="e">
        <f t="shared" si="12"/>
        <v>#REF!</v>
      </c>
      <c r="BJ34" s="191" t="e">
        <f t="shared" si="4"/>
        <v>#REF!</v>
      </c>
      <c r="BK34" s="215" t="e">
        <f t="shared" si="13"/>
        <v>#REF!</v>
      </c>
      <c r="BL34" s="215" t="e">
        <f t="shared" si="14"/>
        <v>#REF!</v>
      </c>
      <c r="BM34" s="217">
        <v>732</v>
      </c>
      <c r="BN34" s="218" t="e">
        <f t="shared" si="15"/>
        <v>#REF!</v>
      </c>
      <c r="BO34" s="242" t="str">
        <f t="shared" si="6"/>
        <v>Desarrollar el Plan de Acción de la Política de Participación Social en Salud.</v>
      </c>
      <c r="BP34" s="18">
        <f t="shared" si="16"/>
        <v>49451120</v>
      </c>
      <c r="BQ34" s="269">
        <v>31</v>
      </c>
    </row>
    <row r="35" spans="1:70" ht="74.25" customHeight="1" x14ac:dyDescent="0.25">
      <c r="A35" s="7" t="s">
        <v>137</v>
      </c>
      <c r="B35" s="7" t="s">
        <v>138</v>
      </c>
      <c r="C35" s="2" t="s">
        <v>139</v>
      </c>
      <c r="D35" s="7" t="s">
        <v>238</v>
      </c>
      <c r="E35" s="2" t="s">
        <v>65</v>
      </c>
      <c r="F35" s="2" t="s">
        <v>140</v>
      </c>
      <c r="G35" s="16" t="s">
        <v>152</v>
      </c>
      <c r="H35" s="264" t="s">
        <v>130</v>
      </c>
      <c r="I35" s="2" t="s">
        <v>443</v>
      </c>
      <c r="J35" s="40" t="s">
        <v>64</v>
      </c>
      <c r="K35" s="48" t="s">
        <v>65</v>
      </c>
      <c r="L35" s="40" t="s">
        <v>128</v>
      </c>
      <c r="M35" s="101" t="s">
        <v>56</v>
      </c>
      <c r="N35" s="40"/>
      <c r="O35" s="46" t="s">
        <v>129</v>
      </c>
      <c r="P35" s="47" t="s">
        <v>130</v>
      </c>
      <c r="Q35" s="41" t="s">
        <v>131</v>
      </c>
      <c r="R35" s="227" t="s">
        <v>239</v>
      </c>
      <c r="S35" s="254">
        <f t="shared" si="7"/>
        <v>2</v>
      </c>
      <c r="T35" s="189" t="s">
        <v>444</v>
      </c>
      <c r="U35" s="195">
        <v>0</v>
      </c>
      <c r="V35" s="195">
        <v>0</v>
      </c>
      <c r="W35" s="195">
        <v>1</v>
      </c>
      <c r="X35" s="195">
        <v>1</v>
      </c>
      <c r="Y35" s="148">
        <f t="shared" si="8"/>
        <v>2</v>
      </c>
      <c r="Z35" s="188">
        <v>45477</v>
      </c>
      <c r="AA35" s="188">
        <v>45655</v>
      </c>
      <c r="AB35" s="252" t="s">
        <v>298</v>
      </c>
      <c r="AC35" s="187">
        <v>390</v>
      </c>
      <c r="AD35" s="252" t="s">
        <v>249</v>
      </c>
      <c r="AE35" s="252" t="s">
        <v>296</v>
      </c>
      <c r="AF35" s="219">
        <v>79845500</v>
      </c>
      <c r="AG35" s="253">
        <v>0</v>
      </c>
      <c r="AH35" s="253">
        <v>0</v>
      </c>
      <c r="AI35" s="253">
        <v>1</v>
      </c>
      <c r="AJ35" s="239">
        <v>0</v>
      </c>
      <c r="AK35" s="150">
        <f t="shared" si="9"/>
        <v>1</v>
      </c>
      <c r="AL35" s="186">
        <v>79845500</v>
      </c>
      <c r="AM35" s="186">
        <v>79845500</v>
      </c>
      <c r="AN35" s="186">
        <v>15969100</v>
      </c>
      <c r="AO35" s="186">
        <v>15969100</v>
      </c>
      <c r="AP35" s="5" t="s">
        <v>447</v>
      </c>
      <c r="AQ35" s="83" t="s">
        <v>477</v>
      </c>
      <c r="AR35" s="2" t="s">
        <v>446</v>
      </c>
      <c r="AS35" s="37" t="s">
        <v>369</v>
      </c>
      <c r="AT35" s="128" t="s">
        <v>392</v>
      </c>
      <c r="AU35" s="184" t="s">
        <v>499</v>
      </c>
      <c r="AV35" s="177" t="s">
        <v>500</v>
      </c>
      <c r="AW35" s="83" t="s">
        <v>477</v>
      </c>
      <c r="AX35" s="35" t="s">
        <v>498</v>
      </c>
      <c r="AY35" s="35" t="s">
        <v>381</v>
      </c>
      <c r="AZ35" s="2" t="s">
        <v>65</v>
      </c>
      <c r="BC35" s="210">
        <f t="shared" ca="1" si="0"/>
        <v>-86</v>
      </c>
      <c r="BD35" s="211">
        <f t="shared" si="1"/>
        <v>2</v>
      </c>
      <c r="BE35" s="212">
        <f t="shared" si="2"/>
        <v>1</v>
      </c>
      <c r="BF35" s="210">
        <f t="shared" si="10"/>
        <v>1</v>
      </c>
      <c r="BG35" s="215">
        <f t="shared" si="3"/>
        <v>79845500</v>
      </c>
      <c r="BH35" s="215">
        <f t="shared" si="11"/>
        <v>79845500</v>
      </c>
      <c r="BI35" s="215">
        <f t="shared" si="12"/>
        <v>0</v>
      </c>
      <c r="BJ35" s="191">
        <f t="shared" si="4"/>
        <v>63876400</v>
      </c>
      <c r="BK35" s="215">
        <f t="shared" si="13"/>
        <v>63876400</v>
      </c>
      <c r="BL35" s="215">
        <f t="shared" si="14"/>
        <v>15969100</v>
      </c>
      <c r="BM35" s="199">
        <v>390</v>
      </c>
      <c r="BN35" s="218">
        <f t="shared" si="15"/>
        <v>0.2</v>
      </c>
      <c r="BO35" s="242" t="str">
        <f t="shared" si="6"/>
        <v>Realizar dos proyectos de capacitación a actores del SGSSS</v>
      </c>
      <c r="BP35" s="18">
        <f t="shared" si="16"/>
        <v>85434685</v>
      </c>
      <c r="BQ35" s="267">
        <v>32</v>
      </c>
    </row>
    <row r="36" spans="1:70" ht="74.25" customHeight="1" x14ac:dyDescent="0.25">
      <c r="A36" s="7" t="s">
        <v>137</v>
      </c>
      <c r="B36" s="7" t="s">
        <v>138</v>
      </c>
      <c r="C36" s="2" t="s">
        <v>139</v>
      </c>
      <c r="D36" s="7" t="s">
        <v>238</v>
      </c>
      <c r="E36" s="2" t="s">
        <v>65</v>
      </c>
      <c r="F36" s="2" t="s">
        <v>140</v>
      </c>
      <c r="G36" s="16" t="s">
        <v>152</v>
      </c>
      <c r="H36" s="31" t="s">
        <v>130</v>
      </c>
      <c r="I36" s="2" t="s">
        <v>443</v>
      </c>
      <c r="J36" s="40" t="s">
        <v>64</v>
      </c>
      <c r="K36" s="48" t="s">
        <v>65</v>
      </c>
      <c r="L36" s="40" t="s">
        <v>128</v>
      </c>
      <c r="M36" s="101" t="s">
        <v>56</v>
      </c>
      <c r="N36" s="40"/>
      <c r="O36" s="46" t="s">
        <v>129</v>
      </c>
      <c r="P36" s="47" t="s">
        <v>130</v>
      </c>
      <c r="Q36" s="41" t="s">
        <v>131</v>
      </c>
      <c r="R36" s="227" t="s">
        <v>239</v>
      </c>
      <c r="S36" s="148">
        <f t="shared" si="7"/>
        <v>1</v>
      </c>
      <c r="T36" s="4" t="s">
        <v>444</v>
      </c>
      <c r="U36" s="17">
        <v>0</v>
      </c>
      <c r="V36" s="17">
        <v>0</v>
      </c>
      <c r="W36" s="17">
        <v>0</v>
      </c>
      <c r="X36" s="17">
        <v>1</v>
      </c>
      <c r="Y36" s="148">
        <f t="shared" si="8"/>
        <v>1</v>
      </c>
      <c r="Z36" s="188">
        <v>45617</v>
      </c>
      <c r="AA36" s="188">
        <v>45647</v>
      </c>
      <c r="AB36" s="91" t="s">
        <v>510</v>
      </c>
      <c r="AC36" s="194">
        <v>728</v>
      </c>
      <c r="AD36" s="95" t="s">
        <v>230</v>
      </c>
      <c r="AE36" s="95" t="s">
        <v>457</v>
      </c>
      <c r="AF36" s="226">
        <v>61990750.819999993</v>
      </c>
      <c r="AG36" s="7">
        <v>0</v>
      </c>
      <c r="AH36" s="7">
        <v>0</v>
      </c>
      <c r="AI36" s="7">
        <v>0</v>
      </c>
      <c r="AJ36" s="238">
        <v>0</v>
      </c>
      <c r="AK36" s="150">
        <f t="shared" si="9"/>
        <v>0</v>
      </c>
      <c r="AL36" s="186" t="e">
        <f>VLOOKUP($AC36,#REF!,10,FALSE)</f>
        <v>#REF!</v>
      </c>
      <c r="AM36" s="186" t="e">
        <f>VLOOKUP($AC36,#REF!,11,FALSE)</f>
        <v>#REF!</v>
      </c>
      <c r="AN36" s="186" t="e">
        <f>VLOOKUP($AC36,#REF!,12,FALSE)</f>
        <v>#REF!</v>
      </c>
      <c r="AO36" s="186" t="e">
        <f>VLOOKUP($AC36,#REF!,13,FALSE)</f>
        <v>#REF!</v>
      </c>
      <c r="AP36" s="5" t="s">
        <v>447</v>
      </c>
      <c r="AQ36" s="83" t="s">
        <v>477</v>
      </c>
      <c r="AR36" s="2" t="s">
        <v>446</v>
      </c>
      <c r="AS36" s="37" t="s">
        <v>369</v>
      </c>
      <c r="AT36" s="128" t="s">
        <v>392</v>
      </c>
      <c r="AU36" s="184" t="s">
        <v>499</v>
      </c>
      <c r="AV36" s="177" t="s">
        <v>500</v>
      </c>
      <c r="AW36" s="83" t="s">
        <v>477</v>
      </c>
      <c r="AX36" s="35" t="s">
        <v>498</v>
      </c>
      <c r="AY36" s="35" t="s">
        <v>381</v>
      </c>
      <c r="AZ36" s="2" t="s">
        <v>65</v>
      </c>
      <c r="BC36" s="210">
        <f t="shared" ref="BC36:BC67" ca="1" si="17">SUM(AA36-$BB$2)</f>
        <v>-94</v>
      </c>
      <c r="BD36" s="211">
        <f t="shared" ref="BD36:BD67" si="18">Y36</f>
        <v>1</v>
      </c>
      <c r="BE36" s="212">
        <f t="shared" ref="BE36:BE67" si="19">AK36</f>
        <v>0</v>
      </c>
      <c r="BF36" s="210">
        <f t="shared" si="10"/>
        <v>1</v>
      </c>
      <c r="BG36" s="215">
        <f t="shared" ref="BG36:BG67" si="20">AF36</f>
        <v>61990750.819999993</v>
      </c>
      <c r="BH36" s="215" t="e">
        <f t="shared" si="11"/>
        <v>#REF!</v>
      </c>
      <c r="BI36" s="215" t="e">
        <f t="shared" si="12"/>
        <v>#REF!</v>
      </c>
      <c r="BJ36" s="191" t="e">
        <f t="shared" ref="BJ36:BJ67" si="21">SUM(AF36-AO36)</f>
        <v>#REF!</v>
      </c>
      <c r="BK36" s="215" t="e">
        <f t="shared" si="13"/>
        <v>#REF!</v>
      </c>
      <c r="BL36" s="215" t="e">
        <f t="shared" si="14"/>
        <v>#REF!</v>
      </c>
      <c r="BM36" s="217">
        <v>728</v>
      </c>
      <c r="BN36" s="218" t="e">
        <f t="shared" si="15"/>
        <v>#REF!</v>
      </c>
      <c r="BO36" s="242" t="str">
        <f t="shared" ref="BO36:BO67" si="22">R36</f>
        <v>Realizar dos proyectos de capacitación a actores del SGSSS</v>
      </c>
      <c r="BP36" s="18">
        <f t="shared" si="16"/>
        <v>66330103.377399996</v>
      </c>
      <c r="BQ36" s="267">
        <v>33</v>
      </c>
    </row>
    <row r="37" spans="1:70" ht="74.25" customHeight="1" x14ac:dyDescent="0.25">
      <c r="A37" s="7" t="s">
        <v>137</v>
      </c>
      <c r="B37" s="7" t="s">
        <v>138</v>
      </c>
      <c r="C37" s="2" t="s">
        <v>139</v>
      </c>
      <c r="D37" s="7" t="s">
        <v>238</v>
      </c>
      <c r="E37" s="2" t="s">
        <v>65</v>
      </c>
      <c r="F37" s="2" t="s">
        <v>140</v>
      </c>
      <c r="G37" s="16" t="s">
        <v>152</v>
      </c>
      <c r="H37" s="264" t="s">
        <v>130</v>
      </c>
      <c r="I37" s="7" t="s">
        <v>449</v>
      </c>
      <c r="J37" s="40" t="s">
        <v>64</v>
      </c>
      <c r="K37" s="45" t="s">
        <v>65</v>
      </c>
      <c r="L37" s="40" t="s">
        <v>128</v>
      </c>
      <c r="M37" s="100" t="s">
        <v>56</v>
      </c>
      <c r="N37" s="40"/>
      <c r="O37" s="40" t="s">
        <v>129</v>
      </c>
      <c r="P37" s="47" t="s">
        <v>130</v>
      </c>
      <c r="Q37" s="41" t="s">
        <v>131</v>
      </c>
      <c r="R37" s="17" t="s">
        <v>240</v>
      </c>
      <c r="S37" s="148">
        <f t="shared" si="7"/>
        <v>3</v>
      </c>
      <c r="T37" s="4" t="s">
        <v>444</v>
      </c>
      <c r="U37" s="17">
        <v>0</v>
      </c>
      <c r="V37" s="17">
        <v>1</v>
      </c>
      <c r="W37" s="17">
        <v>1</v>
      </c>
      <c r="X37" s="17">
        <v>1</v>
      </c>
      <c r="Y37" s="148">
        <f t="shared" si="8"/>
        <v>3</v>
      </c>
      <c r="Z37" s="228">
        <v>45377</v>
      </c>
      <c r="AA37" s="228">
        <v>45591</v>
      </c>
      <c r="AB37" s="90" t="s">
        <v>303</v>
      </c>
      <c r="AC37" s="187">
        <v>394</v>
      </c>
      <c r="AD37" s="90" t="s">
        <v>213</v>
      </c>
      <c r="AE37" s="90" t="s">
        <v>304</v>
      </c>
      <c r="AF37" s="186">
        <v>61421500</v>
      </c>
      <c r="AG37" s="7">
        <v>0</v>
      </c>
      <c r="AH37" s="7">
        <v>1</v>
      </c>
      <c r="AI37" s="7">
        <v>1</v>
      </c>
      <c r="AJ37" s="238">
        <v>0</v>
      </c>
      <c r="AK37" s="150">
        <f t="shared" si="9"/>
        <v>2</v>
      </c>
      <c r="AL37" s="186" t="e">
        <f>VLOOKUP($AC37,#REF!,10,FALSE)</f>
        <v>#REF!</v>
      </c>
      <c r="AM37" s="186" t="e">
        <f>VLOOKUP($AC37,#REF!,11,FALSE)</f>
        <v>#REF!</v>
      </c>
      <c r="AN37" s="186" t="e">
        <f>VLOOKUP($AC37,#REF!,12,FALSE)</f>
        <v>#REF!</v>
      </c>
      <c r="AO37" s="186" t="e">
        <f>VLOOKUP($AC37,#REF!,13,FALSE)</f>
        <v>#REF!</v>
      </c>
      <c r="AP37" s="5" t="s">
        <v>447</v>
      </c>
      <c r="AQ37" s="82" t="s">
        <v>476</v>
      </c>
      <c r="AR37" s="2" t="s">
        <v>446</v>
      </c>
      <c r="AS37" s="78" t="s">
        <v>357</v>
      </c>
      <c r="AT37" s="129" t="s">
        <v>466</v>
      </c>
      <c r="AU37" s="183" t="s">
        <v>385</v>
      </c>
      <c r="AV37" s="177" t="s">
        <v>386</v>
      </c>
      <c r="AW37" s="82" t="s">
        <v>476</v>
      </c>
      <c r="AX37" s="35" t="s">
        <v>497</v>
      </c>
      <c r="AY37" s="35" t="s">
        <v>381</v>
      </c>
      <c r="AZ37" s="2" t="s">
        <v>475</v>
      </c>
      <c r="BC37" s="216">
        <f t="shared" ca="1" si="17"/>
        <v>-150</v>
      </c>
      <c r="BD37" s="211">
        <f t="shared" si="18"/>
        <v>3</v>
      </c>
      <c r="BE37" s="212">
        <f t="shared" si="19"/>
        <v>2</v>
      </c>
      <c r="BF37" s="210">
        <f t="shared" si="10"/>
        <v>1</v>
      </c>
      <c r="BG37" s="215">
        <f t="shared" si="20"/>
        <v>61421500</v>
      </c>
      <c r="BH37" s="215" t="e">
        <f t="shared" si="11"/>
        <v>#REF!</v>
      </c>
      <c r="BI37" s="215" t="e">
        <f t="shared" si="12"/>
        <v>#REF!</v>
      </c>
      <c r="BJ37" s="191" t="e">
        <f t="shared" si="21"/>
        <v>#REF!</v>
      </c>
      <c r="BK37" s="215" t="e">
        <f t="shared" si="13"/>
        <v>#REF!</v>
      </c>
      <c r="BL37" s="215" t="e">
        <f t="shared" si="14"/>
        <v>#REF!</v>
      </c>
      <c r="BM37" s="199">
        <v>394</v>
      </c>
      <c r="BN37" s="218" t="e">
        <f t="shared" si="15"/>
        <v>#REF!</v>
      </c>
      <c r="BO37" s="242" t="str">
        <f t="shared" si="22"/>
        <v>Realizar un proyecto de asesoría jurídica a la Secretaría de salud y protección social durante todo el año.</v>
      </c>
      <c r="BP37" s="18">
        <f t="shared" si="16"/>
        <v>65721005.000000007</v>
      </c>
      <c r="BQ37" s="269">
        <v>34</v>
      </c>
    </row>
    <row r="38" spans="1:70" ht="74.25" customHeight="1" x14ac:dyDescent="0.25">
      <c r="A38" s="7" t="s">
        <v>137</v>
      </c>
      <c r="B38" s="7" t="s">
        <v>138</v>
      </c>
      <c r="C38" s="2" t="s">
        <v>139</v>
      </c>
      <c r="D38" s="7" t="s">
        <v>238</v>
      </c>
      <c r="E38" s="2" t="s">
        <v>65</v>
      </c>
      <c r="F38" s="2" t="s">
        <v>140</v>
      </c>
      <c r="G38" s="16" t="s">
        <v>152</v>
      </c>
      <c r="H38" s="31" t="s">
        <v>130</v>
      </c>
      <c r="I38" s="7" t="s">
        <v>449</v>
      </c>
      <c r="J38" s="40" t="s">
        <v>64</v>
      </c>
      <c r="K38" s="45" t="s">
        <v>65</v>
      </c>
      <c r="L38" s="40" t="s">
        <v>128</v>
      </c>
      <c r="M38" s="100" t="s">
        <v>56</v>
      </c>
      <c r="N38" s="40"/>
      <c r="O38" s="40" t="s">
        <v>129</v>
      </c>
      <c r="P38" s="47" t="s">
        <v>130</v>
      </c>
      <c r="Q38" s="41" t="s">
        <v>131</v>
      </c>
      <c r="R38" s="17" t="s">
        <v>240</v>
      </c>
      <c r="S38" s="148">
        <f t="shared" si="7"/>
        <v>1</v>
      </c>
      <c r="T38" s="190" t="s">
        <v>444</v>
      </c>
      <c r="U38" s="17">
        <v>0</v>
      </c>
      <c r="V38" s="17">
        <v>0</v>
      </c>
      <c r="W38" s="17">
        <v>0</v>
      </c>
      <c r="X38" s="17">
        <v>1</v>
      </c>
      <c r="Y38" s="148">
        <f t="shared" si="8"/>
        <v>1</v>
      </c>
      <c r="Z38" s="228">
        <v>45383</v>
      </c>
      <c r="AA38" s="228">
        <v>45657</v>
      </c>
      <c r="AB38" s="91" t="s">
        <v>509</v>
      </c>
      <c r="AC38" s="194">
        <v>729</v>
      </c>
      <c r="AD38" s="92" t="s">
        <v>459</v>
      </c>
      <c r="AE38" s="95" t="s">
        <v>457</v>
      </c>
      <c r="AF38" s="186">
        <v>21000000</v>
      </c>
      <c r="AG38" s="7">
        <v>0</v>
      </c>
      <c r="AH38" s="7">
        <v>0</v>
      </c>
      <c r="AI38" s="7">
        <v>0</v>
      </c>
      <c r="AJ38" s="238">
        <v>0</v>
      </c>
      <c r="AK38" s="150">
        <f t="shared" si="9"/>
        <v>0</v>
      </c>
      <c r="AL38" s="186" t="e">
        <f>VLOOKUP($AC38,#REF!,10,FALSE)</f>
        <v>#REF!</v>
      </c>
      <c r="AM38" s="186" t="e">
        <f>VLOOKUP($AC38,#REF!,11,FALSE)</f>
        <v>#REF!</v>
      </c>
      <c r="AN38" s="186" t="e">
        <f>VLOOKUP($AC38,#REF!,12,FALSE)</f>
        <v>#REF!</v>
      </c>
      <c r="AO38" s="186" t="e">
        <f>VLOOKUP($AC38,#REF!,13,FALSE)</f>
        <v>#REF!</v>
      </c>
      <c r="AP38" s="5" t="s">
        <v>447</v>
      </c>
      <c r="AQ38" s="82" t="s">
        <v>476</v>
      </c>
      <c r="AR38" s="2" t="s">
        <v>446</v>
      </c>
      <c r="AS38" s="78" t="s">
        <v>357</v>
      </c>
      <c r="AT38" s="129" t="s">
        <v>466</v>
      </c>
      <c r="AU38" s="183" t="s">
        <v>385</v>
      </c>
      <c r="AV38" s="177" t="s">
        <v>386</v>
      </c>
      <c r="AW38" s="82" t="s">
        <v>476</v>
      </c>
      <c r="AX38" s="35" t="s">
        <v>497</v>
      </c>
      <c r="AY38" s="35" t="s">
        <v>381</v>
      </c>
      <c r="AZ38" s="2" t="s">
        <v>475</v>
      </c>
      <c r="BC38" s="210">
        <f t="shared" ca="1" si="17"/>
        <v>-84</v>
      </c>
      <c r="BD38" s="211">
        <f t="shared" si="18"/>
        <v>1</v>
      </c>
      <c r="BE38" s="212">
        <f t="shared" si="19"/>
        <v>0</v>
      </c>
      <c r="BF38" s="210">
        <f t="shared" si="10"/>
        <v>1</v>
      </c>
      <c r="BG38" s="215">
        <f t="shared" si="20"/>
        <v>21000000</v>
      </c>
      <c r="BH38" s="215" t="e">
        <f t="shared" si="11"/>
        <v>#REF!</v>
      </c>
      <c r="BI38" s="215" t="e">
        <f t="shared" si="12"/>
        <v>#REF!</v>
      </c>
      <c r="BJ38" s="191" t="e">
        <f t="shared" si="21"/>
        <v>#REF!</v>
      </c>
      <c r="BK38" s="215" t="e">
        <f t="shared" si="13"/>
        <v>#REF!</v>
      </c>
      <c r="BL38" s="215" t="e">
        <f t="shared" si="14"/>
        <v>#REF!</v>
      </c>
      <c r="BM38" s="217">
        <v>729</v>
      </c>
      <c r="BN38" s="218" t="e">
        <f t="shared" si="15"/>
        <v>#REF!</v>
      </c>
      <c r="BO38" s="242" t="str">
        <f t="shared" si="22"/>
        <v>Realizar un proyecto de asesoría jurídica a la Secretaría de salud y protección social durante todo el año.</v>
      </c>
      <c r="BP38" s="18">
        <f t="shared" si="16"/>
        <v>22470000</v>
      </c>
      <c r="BQ38" s="267">
        <v>35</v>
      </c>
    </row>
    <row r="39" spans="1:70" ht="74.25" customHeight="1" x14ac:dyDescent="0.25">
      <c r="A39" s="7" t="s">
        <v>153</v>
      </c>
      <c r="B39" s="7" t="s">
        <v>154</v>
      </c>
      <c r="C39" s="7" t="s">
        <v>155</v>
      </c>
      <c r="D39" s="7" t="s">
        <v>241</v>
      </c>
      <c r="E39" s="2" t="s">
        <v>65</v>
      </c>
      <c r="F39" s="7" t="s">
        <v>156</v>
      </c>
      <c r="G39" s="17" t="s">
        <v>157</v>
      </c>
      <c r="H39" s="31" t="s">
        <v>79</v>
      </c>
      <c r="I39" s="7" t="s">
        <v>449</v>
      </c>
      <c r="J39" s="40" t="s">
        <v>64</v>
      </c>
      <c r="K39" s="45" t="s">
        <v>65</v>
      </c>
      <c r="L39" s="40" t="s">
        <v>76</v>
      </c>
      <c r="M39" s="101" t="s">
        <v>77</v>
      </c>
      <c r="N39" s="40"/>
      <c r="O39" s="40" t="s">
        <v>78</v>
      </c>
      <c r="P39" s="47" t="s">
        <v>79</v>
      </c>
      <c r="Q39" s="41" t="s">
        <v>361</v>
      </c>
      <c r="R39" s="197" t="s">
        <v>242</v>
      </c>
      <c r="S39" s="148">
        <f t="shared" si="7"/>
        <v>3</v>
      </c>
      <c r="T39" s="4" t="s">
        <v>444</v>
      </c>
      <c r="U39" s="17">
        <v>0</v>
      </c>
      <c r="V39" s="17">
        <v>1</v>
      </c>
      <c r="W39" s="17">
        <v>1</v>
      </c>
      <c r="X39" s="17">
        <v>1</v>
      </c>
      <c r="Y39" s="148">
        <f t="shared" si="8"/>
        <v>3</v>
      </c>
      <c r="Z39" s="228">
        <v>45419</v>
      </c>
      <c r="AA39" s="228">
        <v>45572</v>
      </c>
      <c r="AB39" s="90" t="s">
        <v>314</v>
      </c>
      <c r="AC39" s="187">
        <v>401</v>
      </c>
      <c r="AD39" s="90" t="s">
        <v>249</v>
      </c>
      <c r="AE39" s="90" t="s">
        <v>315</v>
      </c>
      <c r="AF39" s="186">
        <v>70798290.400000006</v>
      </c>
      <c r="AG39" s="7">
        <v>0</v>
      </c>
      <c r="AH39" s="7">
        <v>1</v>
      </c>
      <c r="AI39" s="7">
        <v>1</v>
      </c>
      <c r="AJ39" s="17">
        <v>1</v>
      </c>
      <c r="AK39" s="150">
        <f t="shared" si="9"/>
        <v>3</v>
      </c>
      <c r="AL39" s="186" t="e">
        <f>VLOOKUP($AC39,#REF!,10,FALSE)</f>
        <v>#REF!</v>
      </c>
      <c r="AM39" s="186" t="e">
        <f>VLOOKUP($AC39,#REF!,11,FALSE)</f>
        <v>#REF!</v>
      </c>
      <c r="AN39" s="186" t="e">
        <f>VLOOKUP($AC39,#REF!,12,FALSE)</f>
        <v>#REF!</v>
      </c>
      <c r="AO39" s="186" t="e">
        <f>VLOOKUP($AC39,#REF!,13,FALSE)</f>
        <v>#REF!</v>
      </c>
      <c r="AP39" s="5" t="s">
        <v>447</v>
      </c>
      <c r="AQ39" s="58" t="s">
        <v>373</v>
      </c>
      <c r="AR39" s="2" t="s">
        <v>446</v>
      </c>
      <c r="AS39" s="37" t="s">
        <v>309</v>
      </c>
      <c r="AT39" s="128" t="s">
        <v>469</v>
      </c>
      <c r="AU39" s="184" t="s">
        <v>387</v>
      </c>
      <c r="AV39" s="177" t="s">
        <v>388</v>
      </c>
      <c r="AW39" s="58" t="s">
        <v>373</v>
      </c>
      <c r="AX39" s="35" t="s">
        <v>383</v>
      </c>
      <c r="AY39" s="35" t="s">
        <v>381</v>
      </c>
      <c r="AZ39" s="2" t="s">
        <v>65</v>
      </c>
      <c r="BC39" s="216">
        <f t="shared" ca="1" si="17"/>
        <v>-169</v>
      </c>
      <c r="BD39" s="211">
        <f t="shared" si="18"/>
        <v>3</v>
      </c>
      <c r="BE39" s="212">
        <f t="shared" si="19"/>
        <v>3</v>
      </c>
      <c r="BF39" s="210">
        <f t="shared" si="10"/>
        <v>0</v>
      </c>
      <c r="BG39" s="215">
        <f t="shared" si="20"/>
        <v>70798290.400000006</v>
      </c>
      <c r="BH39" s="215" t="e">
        <f t="shared" si="11"/>
        <v>#REF!</v>
      </c>
      <c r="BI39" s="215" t="e">
        <f t="shared" si="12"/>
        <v>#REF!</v>
      </c>
      <c r="BJ39" s="191" t="e">
        <f t="shared" si="21"/>
        <v>#REF!</v>
      </c>
      <c r="BK39" s="215" t="e">
        <f t="shared" si="13"/>
        <v>#REF!</v>
      </c>
      <c r="BL39" s="215" t="e">
        <f t="shared" si="14"/>
        <v>#REF!</v>
      </c>
      <c r="BM39" s="199">
        <v>401</v>
      </c>
      <c r="BN39" s="218" t="e">
        <f t="shared" si="15"/>
        <v>#REF!</v>
      </c>
      <c r="BO39" s="242" t="str">
        <f t="shared" si="22"/>
        <v>Ejecutar un plan de acción en salud mental conforme a las necesidades del municipio.</v>
      </c>
      <c r="BP39" s="18">
        <f t="shared" si="16"/>
        <v>75754170.728000015</v>
      </c>
      <c r="BQ39" s="267">
        <v>36</v>
      </c>
    </row>
    <row r="40" spans="1:70" ht="74.25" customHeight="1" x14ac:dyDescent="0.25">
      <c r="A40" s="7" t="s">
        <v>153</v>
      </c>
      <c r="B40" s="7" t="s">
        <v>154</v>
      </c>
      <c r="C40" s="7" t="s">
        <v>155</v>
      </c>
      <c r="D40" s="7" t="s">
        <v>241</v>
      </c>
      <c r="E40" s="2" t="s">
        <v>65</v>
      </c>
      <c r="F40" s="7" t="s">
        <v>156</v>
      </c>
      <c r="G40" s="17" t="s">
        <v>157</v>
      </c>
      <c r="H40" s="31" t="s">
        <v>79</v>
      </c>
      <c r="I40" s="7" t="s">
        <v>449</v>
      </c>
      <c r="J40" s="40" t="s">
        <v>64</v>
      </c>
      <c r="K40" s="45" t="s">
        <v>65</v>
      </c>
      <c r="L40" s="40" t="s">
        <v>76</v>
      </c>
      <c r="M40" s="101" t="s">
        <v>77</v>
      </c>
      <c r="N40" s="40"/>
      <c r="O40" s="40" t="s">
        <v>78</v>
      </c>
      <c r="P40" s="47" t="s">
        <v>79</v>
      </c>
      <c r="Q40" s="41" t="s">
        <v>361</v>
      </c>
      <c r="R40" s="197" t="s">
        <v>242</v>
      </c>
      <c r="S40" s="148">
        <f t="shared" si="7"/>
        <v>3</v>
      </c>
      <c r="T40" s="4" t="s">
        <v>444</v>
      </c>
      <c r="U40" s="17">
        <v>0</v>
      </c>
      <c r="V40" s="17">
        <v>1</v>
      </c>
      <c r="W40" s="17">
        <v>1</v>
      </c>
      <c r="X40" s="17">
        <v>1</v>
      </c>
      <c r="Y40" s="148">
        <f t="shared" si="8"/>
        <v>3</v>
      </c>
      <c r="Z40" s="228">
        <v>45419</v>
      </c>
      <c r="AA40" s="228">
        <v>45572</v>
      </c>
      <c r="AB40" s="90" t="s">
        <v>316</v>
      </c>
      <c r="AC40" s="187">
        <v>402</v>
      </c>
      <c r="AD40" s="90" t="s">
        <v>249</v>
      </c>
      <c r="AE40" s="90" t="s">
        <v>315</v>
      </c>
      <c r="AF40" s="186">
        <v>85434897.599999994</v>
      </c>
      <c r="AG40" s="7">
        <v>0</v>
      </c>
      <c r="AH40" s="7">
        <v>1</v>
      </c>
      <c r="AI40" s="7">
        <v>1</v>
      </c>
      <c r="AJ40" s="17">
        <v>1</v>
      </c>
      <c r="AK40" s="150">
        <f t="shared" si="9"/>
        <v>3</v>
      </c>
      <c r="AL40" s="186" t="e">
        <f>VLOOKUP($AC40,#REF!,10,FALSE)</f>
        <v>#REF!</v>
      </c>
      <c r="AM40" s="186" t="e">
        <f>VLOOKUP($AC40,#REF!,11,FALSE)</f>
        <v>#REF!</v>
      </c>
      <c r="AN40" s="186" t="e">
        <f>VLOOKUP($AC40,#REF!,12,FALSE)</f>
        <v>#REF!</v>
      </c>
      <c r="AO40" s="186" t="e">
        <f>VLOOKUP($AC40,#REF!,13,FALSE)</f>
        <v>#REF!</v>
      </c>
      <c r="AP40" s="5" t="s">
        <v>447</v>
      </c>
      <c r="AQ40" s="58" t="s">
        <v>373</v>
      </c>
      <c r="AR40" s="2" t="s">
        <v>446</v>
      </c>
      <c r="AS40" s="37" t="s">
        <v>309</v>
      </c>
      <c r="AT40" s="128" t="s">
        <v>469</v>
      </c>
      <c r="AU40" s="184" t="s">
        <v>387</v>
      </c>
      <c r="AV40" s="177" t="s">
        <v>388</v>
      </c>
      <c r="AW40" s="58" t="s">
        <v>373</v>
      </c>
      <c r="AX40" s="35" t="s">
        <v>383</v>
      </c>
      <c r="AY40" s="35" t="s">
        <v>381</v>
      </c>
      <c r="AZ40" s="2" t="s">
        <v>65</v>
      </c>
      <c r="BC40" s="216">
        <f t="shared" ca="1" si="17"/>
        <v>-169</v>
      </c>
      <c r="BD40" s="211">
        <f t="shared" si="18"/>
        <v>3</v>
      </c>
      <c r="BE40" s="212">
        <f t="shared" si="19"/>
        <v>3</v>
      </c>
      <c r="BF40" s="210">
        <f t="shared" si="10"/>
        <v>0</v>
      </c>
      <c r="BG40" s="215">
        <f t="shared" si="20"/>
        <v>85434897.599999994</v>
      </c>
      <c r="BH40" s="215" t="e">
        <f t="shared" si="11"/>
        <v>#REF!</v>
      </c>
      <c r="BI40" s="215" t="e">
        <f t="shared" si="12"/>
        <v>#REF!</v>
      </c>
      <c r="BJ40" s="191" t="e">
        <f t="shared" si="21"/>
        <v>#REF!</v>
      </c>
      <c r="BK40" s="215" t="e">
        <f t="shared" si="13"/>
        <v>#REF!</v>
      </c>
      <c r="BL40" s="215" t="e">
        <f t="shared" si="14"/>
        <v>#REF!</v>
      </c>
      <c r="BM40" s="199">
        <v>402</v>
      </c>
      <c r="BN40" s="218" t="e">
        <f t="shared" si="15"/>
        <v>#REF!</v>
      </c>
      <c r="BO40" s="242" t="str">
        <f t="shared" si="22"/>
        <v>Ejecutar un plan de acción en salud mental conforme a las necesidades del municipio.</v>
      </c>
      <c r="BP40" s="18">
        <f t="shared" si="16"/>
        <v>91415340.431999996</v>
      </c>
      <c r="BQ40" s="269">
        <v>37</v>
      </c>
    </row>
    <row r="41" spans="1:70" ht="74.25" customHeight="1" x14ac:dyDescent="0.25">
      <c r="A41" s="7" t="s">
        <v>153</v>
      </c>
      <c r="B41" s="7" t="s">
        <v>154</v>
      </c>
      <c r="C41" s="7" t="s">
        <v>155</v>
      </c>
      <c r="D41" s="7" t="s">
        <v>241</v>
      </c>
      <c r="E41" s="2" t="s">
        <v>65</v>
      </c>
      <c r="F41" s="7" t="s">
        <v>156</v>
      </c>
      <c r="G41" s="17" t="s">
        <v>157</v>
      </c>
      <c r="H41" s="31" t="s">
        <v>79</v>
      </c>
      <c r="I41" s="7" t="s">
        <v>449</v>
      </c>
      <c r="J41" s="40" t="s">
        <v>64</v>
      </c>
      <c r="K41" s="45" t="s">
        <v>65</v>
      </c>
      <c r="L41" s="40" t="s">
        <v>76</v>
      </c>
      <c r="M41" s="101" t="s">
        <v>77</v>
      </c>
      <c r="N41" s="40"/>
      <c r="O41" s="40" t="s">
        <v>78</v>
      </c>
      <c r="P41" s="47" t="s">
        <v>79</v>
      </c>
      <c r="Q41" s="41" t="s">
        <v>361</v>
      </c>
      <c r="R41" s="197" t="s">
        <v>242</v>
      </c>
      <c r="S41" s="148">
        <f t="shared" si="7"/>
        <v>1</v>
      </c>
      <c r="T41" s="190" t="s">
        <v>444</v>
      </c>
      <c r="U41" s="17">
        <v>0</v>
      </c>
      <c r="V41" s="17">
        <v>0</v>
      </c>
      <c r="W41" s="17">
        <v>0</v>
      </c>
      <c r="X41" s="17">
        <v>1</v>
      </c>
      <c r="Y41" s="148">
        <f t="shared" si="8"/>
        <v>1</v>
      </c>
      <c r="Z41" s="228">
        <v>45474</v>
      </c>
      <c r="AA41" s="228">
        <v>45657</v>
      </c>
      <c r="AB41" s="90" t="s">
        <v>409</v>
      </c>
      <c r="AC41" s="229">
        <v>671</v>
      </c>
      <c r="AD41" s="92" t="s">
        <v>243</v>
      </c>
      <c r="AE41" s="90" t="s">
        <v>315</v>
      </c>
      <c r="AF41" s="186">
        <v>13000000</v>
      </c>
      <c r="AG41" s="7">
        <v>0</v>
      </c>
      <c r="AH41" s="7">
        <v>0</v>
      </c>
      <c r="AI41" s="7">
        <v>0</v>
      </c>
      <c r="AJ41" s="238">
        <v>0</v>
      </c>
      <c r="AK41" s="150">
        <f t="shared" si="9"/>
        <v>0</v>
      </c>
      <c r="AL41" s="186" t="e">
        <f>VLOOKUP($AC41,#REF!,10,FALSE)</f>
        <v>#REF!</v>
      </c>
      <c r="AM41" s="186" t="e">
        <f>VLOOKUP($AC41,#REF!,11,FALSE)</f>
        <v>#REF!</v>
      </c>
      <c r="AN41" s="186" t="e">
        <f>VLOOKUP($AC41,#REF!,12,FALSE)</f>
        <v>#REF!</v>
      </c>
      <c r="AO41" s="186" t="e">
        <f>VLOOKUP($AC41,#REF!,13,FALSE)</f>
        <v>#REF!</v>
      </c>
      <c r="AP41" s="5" t="s">
        <v>447</v>
      </c>
      <c r="AQ41" s="58" t="s">
        <v>373</v>
      </c>
      <c r="AR41" s="2" t="s">
        <v>446</v>
      </c>
      <c r="AS41" s="37" t="s">
        <v>309</v>
      </c>
      <c r="AT41" s="128" t="s">
        <v>470</v>
      </c>
      <c r="AU41" s="184" t="s">
        <v>387</v>
      </c>
      <c r="AV41" s="177" t="s">
        <v>388</v>
      </c>
      <c r="AW41" s="58" t="s">
        <v>373</v>
      </c>
      <c r="AX41" s="35" t="s">
        <v>383</v>
      </c>
      <c r="AY41" s="35" t="s">
        <v>381</v>
      </c>
      <c r="AZ41" s="2" t="s">
        <v>65</v>
      </c>
      <c r="BC41" s="210">
        <f t="shared" ca="1" si="17"/>
        <v>-84</v>
      </c>
      <c r="BD41" s="211">
        <f t="shared" si="18"/>
        <v>1</v>
      </c>
      <c r="BE41" s="212">
        <f t="shared" si="19"/>
        <v>0</v>
      </c>
      <c r="BF41" s="210">
        <f t="shared" si="10"/>
        <v>1</v>
      </c>
      <c r="BG41" s="215">
        <f t="shared" si="20"/>
        <v>13000000</v>
      </c>
      <c r="BH41" s="215" t="e">
        <f t="shared" si="11"/>
        <v>#REF!</v>
      </c>
      <c r="BI41" s="215" t="e">
        <f t="shared" si="12"/>
        <v>#REF!</v>
      </c>
      <c r="BJ41" s="191" t="e">
        <f t="shared" si="21"/>
        <v>#REF!</v>
      </c>
      <c r="BK41" s="215" t="e">
        <f t="shared" si="13"/>
        <v>#REF!</v>
      </c>
      <c r="BL41" s="215" t="e">
        <f t="shared" si="14"/>
        <v>#REF!</v>
      </c>
      <c r="BM41" s="204">
        <v>671</v>
      </c>
      <c r="BN41" s="218" t="e">
        <f t="shared" si="15"/>
        <v>#REF!</v>
      </c>
      <c r="BO41" s="242" t="str">
        <f t="shared" si="22"/>
        <v>Ejecutar un plan de acción en salud mental conforme a las necesidades del municipio.</v>
      </c>
      <c r="BP41" s="18">
        <f t="shared" si="16"/>
        <v>13910000</v>
      </c>
      <c r="BQ41" s="267">
        <v>38</v>
      </c>
    </row>
    <row r="42" spans="1:70" s="10" customFormat="1" ht="114" customHeight="1" x14ac:dyDescent="0.25">
      <c r="A42" s="7" t="s">
        <v>153</v>
      </c>
      <c r="B42" s="7" t="s">
        <v>158</v>
      </c>
      <c r="C42" s="7" t="s">
        <v>159</v>
      </c>
      <c r="D42" s="7" t="s">
        <v>244</v>
      </c>
      <c r="E42" s="2" t="s">
        <v>65</v>
      </c>
      <c r="F42" s="7" t="s">
        <v>160</v>
      </c>
      <c r="G42" s="17" t="s">
        <v>161</v>
      </c>
      <c r="H42" s="613" t="s">
        <v>88</v>
      </c>
      <c r="I42" s="7" t="s">
        <v>449</v>
      </c>
      <c r="J42" s="40" t="s">
        <v>64</v>
      </c>
      <c r="K42" s="45" t="s">
        <v>65</v>
      </c>
      <c r="L42" s="40" t="s">
        <v>85</v>
      </c>
      <c r="M42" s="100" t="s">
        <v>86</v>
      </c>
      <c r="N42" s="40"/>
      <c r="O42" s="40" t="s">
        <v>87</v>
      </c>
      <c r="P42" s="47" t="s">
        <v>88</v>
      </c>
      <c r="Q42" s="41" t="s">
        <v>89</v>
      </c>
      <c r="R42" s="17" t="s">
        <v>245</v>
      </c>
      <c r="S42" s="148">
        <f t="shared" si="7"/>
        <v>2</v>
      </c>
      <c r="T42" s="190" t="s">
        <v>444</v>
      </c>
      <c r="U42" s="17">
        <v>0</v>
      </c>
      <c r="V42" s="17">
        <v>0</v>
      </c>
      <c r="W42" s="17">
        <v>1</v>
      </c>
      <c r="X42" s="17">
        <v>1</v>
      </c>
      <c r="Y42" s="148">
        <f t="shared" si="8"/>
        <v>2</v>
      </c>
      <c r="Z42" s="228">
        <v>45474</v>
      </c>
      <c r="AA42" s="228">
        <v>45657</v>
      </c>
      <c r="AB42" s="90" t="s">
        <v>317</v>
      </c>
      <c r="AC42" s="187">
        <v>543</v>
      </c>
      <c r="AD42" s="90" t="s">
        <v>246</v>
      </c>
      <c r="AE42" s="90" t="s">
        <v>318</v>
      </c>
      <c r="AF42" s="186">
        <v>89300000.430000007</v>
      </c>
      <c r="AG42" s="7">
        <v>0</v>
      </c>
      <c r="AH42" s="7">
        <v>0</v>
      </c>
      <c r="AI42" s="7">
        <v>1</v>
      </c>
      <c r="AJ42" s="17">
        <v>1</v>
      </c>
      <c r="AK42" s="150">
        <f t="shared" si="9"/>
        <v>2</v>
      </c>
      <c r="AL42" s="186" t="e">
        <f>VLOOKUP($AC42,#REF!,10,FALSE)</f>
        <v>#REF!</v>
      </c>
      <c r="AM42" s="186" t="e">
        <f>VLOOKUP($AC42,#REF!,11,FALSE)</f>
        <v>#REF!</v>
      </c>
      <c r="AN42" s="186" t="e">
        <f>VLOOKUP($AC42,#REF!,12,FALSE)</f>
        <v>#REF!</v>
      </c>
      <c r="AO42" s="186" t="e">
        <f>VLOOKUP($AC42,#REF!,13,FALSE)</f>
        <v>#REF!</v>
      </c>
      <c r="AP42" s="2" t="s">
        <v>447</v>
      </c>
      <c r="AQ42" s="58" t="s">
        <v>373</v>
      </c>
      <c r="AR42" s="2" t="s">
        <v>446</v>
      </c>
      <c r="AS42" s="78" t="s">
        <v>357</v>
      </c>
      <c r="AT42" s="175" t="s">
        <v>320</v>
      </c>
      <c r="AU42" s="184" t="s">
        <v>387</v>
      </c>
      <c r="AV42" s="177" t="s">
        <v>388</v>
      </c>
      <c r="AW42" s="58" t="s">
        <v>373</v>
      </c>
      <c r="AX42" s="35" t="s">
        <v>383</v>
      </c>
      <c r="AY42" s="35" t="s">
        <v>381</v>
      </c>
      <c r="AZ42" s="2" t="s">
        <v>65</v>
      </c>
      <c r="BC42" s="210">
        <f t="shared" ca="1" si="17"/>
        <v>-84</v>
      </c>
      <c r="BD42" s="211">
        <f t="shared" si="18"/>
        <v>2</v>
      </c>
      <c r="BE42" s="212">
        <f t="shared" si="19"/>
        <v>2</v>
      </c>
      <c r="BF42" s="210">
        <f t="shared" si="10"/>
        <v>0</v>
      </c>
      <c r="BG42" s="215">
        <f t="shared" si="20"/>
        <v>89300000.430000007</v>
      </c>
      <c r="BH42" s="215" t="e">
        <f t="shared" si="11"/>
        <v>#REF!</v>
      </c>
      <c r="BI42" s="215" t="e">
        <f t="shared" si="12"/>
        <v>#REF!</v>
      </c>
      <c r="BJ42" s="191" t="e">
        <f t="shared" si="21"/>
        <v>#REF!</v>
      </c>
      <c r="BK42" s="215" t="e">
        <f t="shared" si="13"/>
        <v>#REF!</v>
      </c>
      <c r="BL42" s="215" t="e">
        <f t="shared" si="14"/>
        <v>#REF!</v>
      </c>
      <c r="BM42" s="199">
        <v>543</v>
      </c>
      <c r="BN42" s="218" t="e">
        <f t="shared" si="15"/>
        <v>#REF!</v>
      </c>
      <c r="BO42" s="242" t="str">
        <f t="shared" si="22"/>
        <v>Ejecutar un proyecto de salud ambiental adaptado al municipio.</v>
      </c>
      <c r="BP42" s="18">
        <f t="shared" si="16"/>
        <v>95551000.46010001</v>
      </c>
      <c r="BQ42" s="267">
        <v>39</v>
      </c>
      <c r="BR42" s="19"/>
    </row>
    <row r="43" spans="1:70" s="10" customFormat="1" ht="74.25" customHeight="1" x14ac:dyDescent="0.25">
      <c r="A43" s="7" t="s">
        <v>153</v>
      </c>
      <c r="B43" s="7" t="s">
        <v>158</v>
      </c>
      <c r="C43" s="7" t="s">
        <v>159</v>
      </c>
      <c r="D43" s="7" t="s">
        <v>244</v>
      </c>
      <c r="E43" s="2" t="s">
        <v>65</v>
      </c>
      <c r="F43" s="7" t="s">
        <v>160</v>
      </c>
      <c r="G43" s="264" t="s">
        <v>161</v>
      </c>
      <c r="H43" s="614"/>
      <c r="I43" s="7" t="s">
        <v>449</v>
      </c>
      <c r="J43" s="40" t="s">
        <v>64</v>
      </c>
      <c r="K43" s="45" t="s">
        <v>65</v>
      </c>
      <c r="L43" s="40" t="s">
        <v>85</v>
      </c>
      <c r="M43" s="100" t="s">
        <v>86</v>
      </c>
      <c r="N43" s="40"/>
      <c r="O43" s="40" t="s">
        <v>87</v>
      </c>
      <c r="P43" s="47" t="s">
        <v>88</v>
      </c>
      <c r="Q43" s="41" t="s">
        <v>89</v>
      </c>
      <c r="R43" s="17" t="s">
        <v>245</v>
      </c>
      <c r="S43" s="148">
        <f t="shared" si="7"/>
        <v>2</v>
      </c>
      <c r="T43" s="4" t="s">
        <v>444</v>
      </c>
      <c r="U43" s="17">
        <v>0</v>
      </c>
      <c r="V43" s="17">
        <v>0</v>
      </c>
      <c r="W43" s="17">
        <v>1</v>
      </c>
      <c r="X43" s="17">
        <v>1</v>
      </c>
      <c r="Y43" s="148">
        <f t="shared" si="8"/>
        <v>2</v>
      </c>
      <c r="Z43" s="228">
        <v>45481</v>
      </c>
      <c r="AA43" s="228">
        <v>45654</v>
      </c>
      <c r="AB43" s="90" t="s">
        <v>319</v>
      </c>
      <c r="AC43" s="187">
        <v>403</v>
      </c>
      <c r="AD43" s="90" t="s">
        <v>247</v>
      </c>
      <c r="AE43" s="90" t="s">
        <v>318</v>
      </c>
      <c r="AF43" s="186">
        <v>60000000</v>
      </c>
      <c r="AG43" s="7">
        <v>0</v>
      </c>
      <c r="AH43" s="7">
        <v>0</v>
      </c>
      <c r="AI43" s="7">
        <v>1</v>
      </c>
      <c r="AJ43" s="238">
        <v>1</v>
      </c>
      <c r="AK43" s="150">
        <f t="shared" si="9"/>
        <v>2</v>
      </c>
      <c r="AL43" s="186" t="e">
        <f>VLOOKUP($AC43,#REF!,10,FALSE)</f>
        <v>#REF!</v>
      </c>
      <c r="AM43" s="186" t="e">
        <f>VLOOKUP($AC43,#REF!,11,FALSE)</f>
        <v>#REF!</v>
      </c>
      <c r="AN43" s="186" t="e">
        <f>VLOOKUP($AC43,#REF!,12,FALSE)</f>
        <v>#REF!</v>
      </c>
      <c r="AO43" s="186" t="e">
        <f>VLOOKUP($AC43,#REF!,13,FALSE)</f>
        <v>#REF!</v>
      </c>
      <c r="AP43" s="5" t="s">
        <v>447</v>
      </c>
      <c r="AQ43" s="58" t="s">
        <v>373</v>
      </c>
      <c r="AR43" s="2" t="s">
        <v>446</v>
      </c>
      <c r="AS43" s="78" t="s">
        <v>357</v>
      </c>
      <c r="AT43" s="175" t="s">
        <v>320</v>
      </c>
      <c r="AU43" s="184" t="s">
        <v>387</v>
      </c>
      <c r="AV43" s="177" t="s">
        <v>388</v>
      </c>
      <c r="AW43" s="58" t="s">
        <v>373</v>
      </c>
      <c r="AX43" s="35" t="s">
        <v>383</v>
      </c>
      <c r="AY43" s="35" t="s">
        <v>381</v>
      </c>
      <c r="AZ43" s="2" t="s">
        <v>65</v>
      </c>
      <c r="BC43" s="210">
        <f t="shared" ca="1" si="17"/>
        <v>-87</v>
      </c>
      <c r="BD43" s="211">
        <f t="shared" si="18"/>
        <v>2</v>
      </c>
      <c r="BE43" s="212">
        <f t="shared" si="19"/>
        <v>2</v>
      </c>
      <c r="BF43" s="210">
        <f t="shared" si="10"/>
        <v>0</v>
      </c>
      <c r="BG43" s="215">
        <f t="shared" si="20"/>
        <v>60000000</v>
      </c>
      <c r="BH43" s="215" t="e">
        <f t="shared" si="11"/>
        <v>#REF!</v>
      </c>
      <c r="BI43" s="215" t="e">
        <f t="shared" si="12"/>
        <v>#REF!</v>
      </c>
      <c r="BJ43" s="191" t="e">
        <f t="shared" si="21"/>
        <v>#REF!</v>
      </c>
      <c r="BK43" s="215" t="e">
        <f t="shared" si="13"/>
        <v>#REF!</v>
      </c>
      <c r="BL43" s="215" t="e">
        <f t="shared" si="14"/>
        <v>#REF!</v>
      </c>
      <c r="BM43" s="199">
        <v>403</v>
      </c>
      <c r="BN43" s="218" t="e">
        <f t="shared" si="15"/>
        <v>#REF!</v>
      </c>
      <c r="BO43" s="242" t="str">
        <f t="shared" si="22"/>
        <v>Ejecutar un proyecto de salud ambiental adaptado al municipio.</v>
      </c>
      <c r="BP43" s="18">
        <f t="shared" si="16"/>
        <v>64200000.000000007</v>
      </c>
      <c r="BQ43" s="269">
        <v>40</v>
      </c>
      <c r="BR43" s="19"/>
    </row>
    <row r="44" spans="1:70" s="10" customFormat="1" ht="74.25" customHeight="1" x14ac:dyDescent="0.25">
      <c r="A44" s="7" t="s">
        <v>153</v>
      </c>
      <c r="B44" s="7" t="s">
        <v>158</v>
      </c>
      <c r="C44" s="7" t="s">
        <v>159</v>
      </c>
      <c r="D44" s="7" t="s">
        <v>244</v>
      </c>
      <c r="E44" s="2" t="s">
        <v>65</v>
      </c>
      <c r="F44" s="7" t="s">
        <v>160</v>
      </c>
      <c r="G44" s="264" t="s">
        <v>161</v>
      </c>
      <c r="H44" s="614"/>
      <c r="I44" s="7" t="s">
        <v>449</v>
      </c>
      <c r="J44" s="40" t="s">
        <v>64</v>
      </c>
      <c r="K44" s="45" t="s">
        <v>65</v>
      </c>
      <c r="L44" s="40" t="s">
        <v>85</v>
      </c>
      <c r="M44" s="100" t="s">
        <v>86</v>
      </c>
      <c r="N44" s="40"/>
      <c r="O44" s="40" t="s">
        <v>87</v>
      </c>
      <c r="P44" s="47" t="s">
        <v>88</v>
      </c>
      <c r="Q44" s="41" t="s">
        <v>89</v>
      </c>
      <c r="R44" s="17" t="s">
        <v>245</v>
      </c>
      <c r="S44" s="148">
        <f t="shared" si="7"/>
        <v>1</v>
      </c>
      <c r="T44" s="4" t="s">
        <v>444</v>
      </c>
      <c r="U44" s="17">
        <v>0</v>
      </c>
      <c r="V44" s="17">
        <v>0</v>
      </c>
      <c r="W44" s="17">
        <v>0</v>
      </c>
      <c r="X44" s="17">
        <v>1</v>
      </c>
      <c r="Y44" s="148">
        <f t="shared" si="8"/>
        <v>1</v>
      </c>
      <c r="Z44" s="230">
        <v>45481</v>
      </c>
      <c r="AA44" s="230">
        <v>45656</v>
      </c>
      <c r="AB44" s="90" t="s">
        <v>321</v>
      </c>
      <c r="AC44" s="187">
        <v>404</v>
      </c>
      <c r="AD44" s="90" t="s">
        <v>248</v>
      </c>
      <c r="AE44" s="90" t="s">
        <v>318</v>
      </c>
      <c r="AF44" s="186">
        <v>106141504.33</v>
      </c>
      <c r="AG44" s="7">
        <v>0</v>
      </c>
      <c r="AH44" s="7">
        <v>0</v>
      </c>
      <c r="AI44" s="7">
        <v>0</v>
      </c>
      <c r="AJ44" s="238">
        <v>0</v>
      </c>
      <c r="AK44" s="150">
        <f t="shared" si="9"/>
        <v>0</v>
      </c>
      <c r="AL44" s="186" t="e">
        <f>VLOOKUP($AC44,#REF!,10,FALSE)</f>
        <v>#REF!</v>
      </c>
      <c r="AM44" s="186" t="e">
        <f>VLOOKUP($AC44,#REF!,11,FALSE)</f>
        <v>#REF!</v>
      </c>
      <c r="AN44" s="186" t="e">
        <f>VLOOKUP($AC44,#REF!,12,FALSE)</f>
        <v>#REF!</v>
      </c>
      <c r="AO44" s="186" t="e">
        <f>VLOOKUP($AC44,#REF!,13,FALSE)</f>
        <v>#REF!</v>
      </c>
      <c r="AP44" s="5" t="s">
        <v>447</v>
      </c>
      <c r="AQ44" s="58" t="s">
        <v>373</v>
      </c>
      <c r="AR44" s="2" t="s">
        <v>446</v>
      </c>
      <c r="AS44" s="78" t="s">
        <v>357</v>
      </c>
      <c r="AT44" s="175" t="s">
        <v>320</v>
      </c>
      <c r="AU44" s="184" t="s">
        <v>387</v>
      </c>
      <c r="AV44" s="177" t="s">
        <v>388</v>
      </c>
      <c r="AW44" s="58" t="s">
        <v>373</v>
      </c>
      <c r="AX44" s="35" t="s">
        <v>383</v>
      </c>
      <c r="AY44" s="35" t="s">
        <v>381</v>
      </c>
      <c r="AZ44" s="2" t="s">
        <v>65</v>
      </c>
      <c r="BC44" s="210">
        <f t="shared" ca="1" si="17"/>
        <v>-85</v>
      </c>
      <c r="BD44" s="211">
        <f t="shared" si="18"/>
        <v>1</v>
      </c>
      <c r="BE44" s="212">
        <f t="shared" si="19"/>
        <v>0</v>
      </c>
      <c r="BF44" s="210">
        <f t="shared" si="10"/>
        <v>1</v>
      </c>
      <c r="BG44" s="215">
        <f t="shared" si="20"/>
        <v>106141504.33</v>
      </c>
      <c r="BH44" s="215" t="e">
        <f t="shared" si="11"/>
        <v>#REF!</v>
      </c>
      <c r="BI44" s="215" t="e">
        <f t="shared" si="12"/>
        <v>#REF!</v>
      </c>
      <c r="BJ44" s="191" t="e">
        <f t="shared" si="21"/>
        <v>#REF!</v>
      </c>
      <c r="BK44" s="215" t="e">
        <f t="shared" si="13"/>
        <v>#REF!</v>
      </c>
      <c r="BL44" s="215" t="e">
        <f t="shared" si="14"/>
        <v>#REF!</v>
      </c>
      <c r="BM44" s="199">
        <v>404</v>
      </c>
      <c r="BN44" s="218" t="e">
        <f t="shared" si="15"/>
        <v>#REF!</v>
      </c>
      <c r="BO44" s="242" t="str">
        <f t="shared" si="22"/>
        <v>Ejecutar un proyecto de salud ambiental adaptado al municipio.</v>
      </c>
      <c r="BP44" s="18">
        <f t="shared" si="16"/>
        <v>113571409.6331</v>
      </c>
      <c r="BQ44" s="267">
        <v>41</v>
      </c>
      <c r="BR44" s="19"/>
    </row>
    <row r="45" spans="1:70" s="10" customFormat="1" ht="74.25" customHeight="1" x14ac:dyDescent="0.25">
      <c r="A45" s="7" t="s">
        <v>153</v>
      </c>
      <c r="B45" s="7" t="s">
        <v>158</v>
      </c>
      <c r="C45" s="7" t="s">
        <v>159</v>
      </c>
      <c r="D45" s="7" t="s">
        <v>244</v>
      </c>
      <c r="E45" s="2" t="s">
        <v>65</v>
      </c>
      <c r="F45" s="7" t="s">
        <v>160</v>
      </c>
      <c r="G45" s="17" t="s">
        <v>161</v>
      </c>
      <c r="H45" s="615"/>
      <c r="I45" s="7" t="s">
        <v>448</v>
      </c>
      <c r="J45" s="40" t="s">
        <v>64</v>
      </c>
      <c r="K45" s="45" t="s">
        <v>65</v>
      </c>
      <c r="L45" s="40" t="s">
        <v>85</v>
      </c>
      <c r="M45" s="101" t="s">
        <v>86</v>
      </c>
      <c r="N45" s="40"/>
      <c r="O45" s="40" t="s">
        <v>87</v>
      </c>
      <c r="P45" s="47" t="s">
        <v>88</v>
      </c>
      <c r="Q45" s="41" t="s">
        <v>89</v>
      </c>
      <c r="R45" s="197" t="s">
        <v>245</v>
      </c>
      <c r="S45" s="148">
        <f t="shared" si="7"/>
        <v>4</v>
      </c>
      <c r="T45" s="4" t="s">
        <v>444</v>
      </c>
      <c r="U45" s="17">
        <v>1</v>
      </c>
      <c r="V45" s="17">
        <v>1</v>
      </c>
      <c r="W45" s="17">
        <v>1</v>
      </c>
      <c r="X45" s="17">
        <v>1</v>
      </c>
      <c r="Y45" s="148">
        <f t="shared" si="8"/>
        <v>4</v>
      </c>
      <c r="Z45" s="188">
        <v>45292</v>
      </c>
      <c r="AA45" s="188">
        <v>45657</v>
      </c>
      <c r="AB45" s="90" t="s">
        <v>322</v>
      </c>
      <c r="AC45" s="231">
        <v>405</v>
      </c>
      <c r="AD45" s="92" t="s">
        <v>249</v>
      </c>
      <c r="AE45" s="90" t="s">
        <v>318</v>
      </c>
      <c r="AF45" s="186">
        <v>46831238.770000003</v>
      </c>
      <c r="AG45" s="7">
        <v>0</v>
      </c>
      <c r="AH45" s="7">
        <v>0</v>
      </c>
      <c r="AI45" s="7">
        <v>0</v>
      </c>
      <c r="AJ45" s="238">
        <v>0</v>
      </c>
      <c r="AK45" s="150">
        <f t="shared" si="9"/>
        <v>0</v>
      </c>
      <c r="AL45" s="186" t="e">
        <f>VLOOKUP($AC45,#REF!,10,FALSE)</f>
        <v>#REF!</v>
      </c>
      <c r="AM45" s="186" t="e">
        <f>VLOOKUP($AC45,#REF!,11,FALSE)</f>
        <v>#REF!</v>
      </c>
      <c r="AN45" s="186" t="e">
        <f>VLOOKUP($AC45,#REF!,12,FALSE)</f>
        <v>#REF!</v>
      </c>
      <c r="AO45" s="186" t="e">
        <f>VLOOKUP($AC45,#REF!,13,FALSE)</f>
        <v>#REF!</v>
      </c>
      <c r="AP45" s="5" t="s">
        <v>447</v>
      </c>
      <c r="AQ45" s="58" t="s">
        <v>373</v>
      </c>
      <c r="AR45" s="2" t="s">
        <v>446</v>
      </c>
      <c r="AS45" s="37" t="s">
        <v>309</v>
      </c>
      <c r="AT45" s="128" t="s">
        <v>470</v>
      </c>
      <c r="AU45" s="184" t="s">
        <v>387</v>
      </c>
      <c r="AV45" s="177" t="s">
        <v>388</v>
      </c>
      <c r="AW45" s="58" t="s">
        <v>373</v>
      </c>
      <c r="AX45" s="35" t="s">
        <v>383</v>
      </c>
      <c r="AY45" s="35" t="s">
        <v>381</v>
      </c>
      <c r="AZ45" s="2" t="s">
        <v>65</v>
      </c>
      <c r="BC45" s="210">
        <f t="shared" ca="1" si="17"/>
        <v>-84</v>
      </c>
      <c r="BD45" s="211">
        <f t="shared" si="18"/>
        <v>4</v>
      </c>
      <c r="BE45" s="212">
        <f t="shared" si="19"/>
        <v>0</v>
      </c>
      <c r="BF45" s="210">
        <f t="shared" si="10"/>
        <v>4</v>
      </c>
      <c r="BG45" s="215">
        <f t="shared" si="20"/>
        <v>46831238.770000003</v>
      </c>
      <c r="BH45" s="215" t="e">
        <f t="shared" si="11"/>
        <v>#REF!</v>
      </c>
      <c r="BI45" s="215" t="e">
        <f t="shared" si="12"/>
        <v>#REF!</v>
      </c>
      <c r="BJ45" s="191" t="e">
        <f t="shared" si="21"/>
        <v>#REF!</v>
      </c>
      <c r="BK45" s="215" t="e">
        <f t="shared" si="13"/>
        <v>#REF!</v>
      </c>
      <c r="BL45" s="215" t="e">
        <f t="shared" si="14"/>
        <v>#REF!</v>
      </c>
      <c r="BM45" s="205">
        <v>405</v>
      </c>
      <c r="BN45" s="218" t="e">
        <f t="shared" si="15"/>
        <v>#REF!</v>
      </c>
      <c r="BO45" s="242" t="str">
        <f t="shared" si="22"/>
        <v>Ejecutar un proyecto de salud ambiental adaptado al municipio.</v>
      </c>
      <c r="BP45" s="18">
        <f t="shared" si="16"/>
        <v>50109425.483900003</v>
      </c>
      <c r="BQ45" s="267">
        <v>42</v>
      </c>
      <c r="BR45" s="19"/>
    </row>
    <row r="46" spans="1:70" s="10" customFormat="1" ht="74.25" customHeight="1" x14ac:dyDescent="0.25">
      <c r="A46" s="7" t="s">
        <v>153</v>
      </c>
      <c r="B46" s="7" t="s">
        <v>158</v>
      </c>
      <c r="C46" s="7" t="s">
        <v>159</v>
      </c>
      <c r="D46" s="7" t="s">
        <v>244</v>
      </c>
      <c r="E46" s="2" t="s">
        <v>65</v>
      </c>
      <c r="F46" s="7" t="s">
        <v>160</v>
      </c>
      <c r="G46" s="17" t="s">
        <v>161</v>
      </c>
      <c r="H46" s="125"/>
      <c r="I46" s="7" t="s">
        <v>448</v>
      </c>
      <c r="J46" s="40" t="s">
        <v>64</v>
      </c>
      <c r="K46" s="45" t="s">
        <v>65</v>
      </c>
      <c r="L46" s="40" t="s">
        <v>85</v>
      </c>
      <c r="M46" s="101" t="s">
        <v>86</v>
      </c>
      <c r="N46" s="40"/>
      <c r="O46" s="40" t="s">
        <v>87</v>
      </c>
      <c r="P46" s="47" t="s">
        <v>88</v>
      </c>
      <c r="Q46" s="41" t="s">
        <v>89</v>
      </c>
      <c r="R46" s="197" t="s">
        <v>245</v>
      </c>
      <c r="S46" s="148">
        <f t="shared" ref="S46:S47" si="23">Y46</f>
        <v>1</v>
      </c>
      <c r="T46" s="4" t="s">
        <v>444</v>
      </c>
      <c r="U46" s="164">
        <v>0</v>
      </c>
      <c r="V46" s="164">
        <v>0</v>
      </c>
      <c r="W46" s="164">
        <v>0</v>
      </c>
      <c r="X46" s="164">
        <v>1</v>
      </c>
      <c r="Y46" s="148">
        <f t="shared" si="8"/>
        <v>1</v>
      </c>
      <c r="Z46" s="188">
        <v>45611</v>
      </c>
      <c r="AA46" s="188">
        <v>45656</v>
      </c>
      <c r="AB46" s="54" t="s">
        <v>521</v>
      </c>
      <c r="AC46" s="231">
        <v>762</v>
      </c>
      <c r="AD46" s="54" t="s">
        <v>324</v>
      </c>
      <c r="AE46" s="90" t="s">
        <v>318</v>
      </c>
      <c r="AF46" s="186">
        <v>20000000</v>
      </c>
      <c r="AG46" s="7">
        <v>0</v>
      </c>
      <c r="AH46" s="7">
        <v>0</v>
      </c>
      <c r="AI46" s="7">
        <v>0</v>
      </c>
      <c r="AJ46" s="238">
        <v>0</v>
      </c>
      <c r="AK46" s="150">
        <f t="shared" ref="AK46:AK47" si="24">AG46+AH46+AI46+AJ46</f>
        <v>0</v>
      </c>
      <c r="AL46" s="186" t="e">
        <f>VLOOKUP($AC46,#REF!,10,FALSE)</f>
        <v>#REF!</v>
      </c>
      <c r="AM46" s="186" t="e">
        <f>VLOOKUP($AC46,#REF!,11,FALSE)</f>
        <v>#REF!</v>
      </c>
      <c r="AN46" s="186" t="e">
        <f>VLOOKUP($AC46,#REF!,12,FALSE)</f>
        <v>#REF!</v>
      </c>
      <c r="AO46" s="186" t="e">
        <f>VLOOKUP($AC46,#REF!,13,FALSE)</f>
        <v>#REF!</v>
      </c>
      <c r="AP46" s="5" t="s">
        <v>447</v>
      </c>
      <c r="AQ46" s="58" t="s">
        <v>373</v>
      </c>
      <c r="AR46" s="2" t="s">
        <v>446</v>
      </c>
      <c r="AS46" s="37" t="s">
        <v>309</v>
      </c>
      <c r="AT46" s="143" t="s">
        <v>520</v>
      </c>
      <c r="AU46" s="184" t="s">
        <v>387</v>
      </c>
      <c r="AV46" s="177" t="s">
        <v>388</v>
      </c>
      <c r="AW46" s="58" t="s">
        <v>373</v>
      </c>
      <c r="AX46" s="35" t="s">
        <v>383</v>
      </c>
      <c r="AY46" s="35" t="s">
        <v>381</v>
      </c>
      <c r="AZ46" s="2" t="s">
        <v>65</v>
      </c>
      <c r="BC46" s="210">
        <f t="shared" ca="1" si="17"/>
        <v>-85</v>
      </c>
      <c r="BD46" s="211">
        <f t="shared" si="18"/>
        <v>1</v>
      </c>
      <c r="BE46" s="212">
        <f t="shared" si="19"/>
        <v>0</v>
      </c>
      <c r="BF46" s="210">
        <f t="shared" si="10"/>
        <v>1</v>
      </c>
      <c r="BG46" s="215">
        <f t="shared" si="20"/>
        <v>20000000</v>
      </c>
      <c r="BH46" s="215" t="e">
        <f t="shared" si="11"/>
        <v>#REF!</v>
      </c>
      <c r="BI46" s="215" t="e">
        <f t="shared" si="12"/>
        <v>#REF!</v>
      </c>
      <c r="BJ46" s="191" t="e">
        <f t="shared" si="21"/>
        <v>#REF!</v>
      </c>
      <c r="BK46" s="215" t="e">
        <f t="shared" si="13"/>
        <v>#REF!</v>
      </c>
      <c r="BL46" s="215" t="e">
        <f t="shared" si="14"/>
        <v>#REF!</v>
      </c>
      <c r="BM46" s="205">
        <v>762</v>
      </c>
      <c r="BN46" s="218" t="e">
        <f t="shared" si="15"/>
        <v>#REF!</v>
      </c>
      <c r="BO46" s="242" t="str">
        <f t="shared" si="22"/>
        <v>Ejecutar un proyecto de salud ambiental adaptado al municipio.</v>
      </c>
      <c r="BP46" s="18">
        <f t="shared" si="16"/>
        <v>21400000</v>
      </c>
      <c r="BQ46" s="269">
        <v>43</v>
      </c>
      <c r="BR46" s="19"/>
    </row>
    <row r="47" spans="1:70" s="10" customFormat="1" ht="74.25" customHeight="1" x14ac:dyDescent="0.25">
      <c r="A47" s="7" t="s">
        <v>153</v>
      </c>
      <c r="B47" s="7" t="s">
        <v>158</v>
      </c>
      <c r="C47" s="7" t="s">
        <v>159</v>
      </c>
      <c r="D47" s="7" t="s">
        <v>244</v>
      </c>
      <c r="E47" s="2" t="s">
        <v>65</v>
      </c>
      <c r="F47" s="7" t="s">
        <v>160</v>
      </c>
      <c r="G47" s="17" t="s">
        <v>161</v>
      </c>
      <c r="H47" s="125"/>
      <c r="I47" s="7" t="s">
        <v>448</v>
      </c>
      <c r="J47" s="40" t="s">
        <v>64</v>
      </c>
      <c r="K47" s="45" t="s">
        <v>65</v>
      </c>
      <c r="L47" s="40" t="s">
        <v>85</v>
      </c>
      <c r="M47" s="101" t="s">
        <v>86</v>
      </c>
      <c r="N47" s="40"/>
      <c r="O47" s="40" t="s">
        <v>87</v>
      </c>
      <c r="P47" s="47" t="s">
        <v>88</v>
      </c>
      <c r="Q47" s="41" t="s">
        <v>89</v>
      </c>
      <c r="R47" s="197" t="s">
        <v>245</v>
      </c>
      <c r="S47" s="148">
        <f t="shared" si="23"/>
        <v>1</v>
      </c>
      <c r="T47" s="4" t="s">
        <v>444</v>
      </c>
      <c r="U47" s="164">
        <v>0</v>
      </c>
      <c r="V47" s="164">
        <v>0</v>
      </c>
      <c r="W47" s="164">
        <v>0</v>
      </c>
      <c r="X47" s="164">
        <v>1</v>
      </c>
      <c r="Y47" s="148">
        <f t="shared" si="8"/>
        <v>1</v>
      </c>
      <c r="Z47" s="188">
        <v>45611</v>
      </c>
      <c r="AA47" s="188">
        <v>45656</v>
      </c>
      <c r="AB47" s="54" t="s">
        <v>522</v>
      </c>
      <c r="AC47" s="231">
        <v>761</v>
      </c>
      <c r="AD47" s="54" t="s">
        <v>213</v>
      </c>
      <c r="AE47" s="90" t="s">
        <v>318</v>
      </c>
      <c r="AF47" s="186">
        <v>3549520</v>
      </c>
      <c r="AG47" s="7">
        <v>0</v>
      </c>
      <c r="AH47" s="7">
        <v>0</v>
      </c>
      <c r="AI47" s="7">
        <v>0</v>
      </c>
      <c r="AJ47" s="238">
        <v>0</v>
      </c>
      <c r="AK47" s="150">
        <f t="shared" si="24"/>
        <v>0</v>
      </c>
      <c r="AL47" s="186" t="e">
        <f>VLOOKUP($AC47,#REF!,10,FALSE)</f>
        <v>#REF!</v>
      </c>
      <c r="AM47" s="186" t="e">
        <f>VLOOKUP($AC47,#REF!,11,FALSE)</f>
        <v>#REF!</v>
      </c>
      <c r="AN47" s="186" t="e">
        <f>VLOOKUP($AC47,#REF!,12,FALSE)</f>
        <v>#REF!</v>
      </c>
      <c r="AO47" s="186" t="e">
        <f>VLOOKUP($AC47,#REF!,13,FALSE)</f>
        <v>#REF!</v>
      </c>
      <c r="AP47" s="5" t="s">
        <v>447</v>
      </c>
      <c r="AQ47" s="58" t="s">
        <v>373</v>
      </c>
      <c r="AR47" s="2" t="s">
        <v>446</v>
      </c>
      <c r="AS47" s="37" t="s">
        <v>309</v>
      </c>
      <c r="AT47" s="143" t="s">
        <v>520</v>
      </c>
      <c r="AU47" s="184" t="s">
        <v>387</v>
      </c>
      <c r="AV47" s="177" t="s">
        <v>388</v>
      </c>
      <c r="AW47" s="58" t="s">
        <v>373</v>
      </c>
      <c r="AX47" s="35" t="s">
        <v>383</v>
      </c>
      <c r="AY47" s="35" t="s">
        <v>381</v>
      </c>
      <c r="AZ47" s="2" t="s">
        <v>65</v>
      </c>
      <c r="BC47" s="210">
        <f t="shared" ca="1" si="17"/>
        <v>-85</v>
      </c>
      <c r="BD47" s="211">
        <f t="shared" si="18"/>
        <v>1</v>
      </c>
      <c r="BE47" s="212">
        <f t="shared" si="19"/>
        <v>0</v>
      </c>
      <c r="BF47" s="210">
        <f t="shared" si="10"/>
        <v>1</v>
      </c>
      <c r="BG47" s="215">
        <f t="shared" si="20"/>
        <v>3549520</v>
      </c>
      <c r="BH47" s="215" t="e">
        <f t="shared" si="11"/>
        <v>#REF!</v>
      </c>
      <c r="BI47" s="215" t="e">
        <f t="shared" si="12"/>
        <v>#REF!</v>
      </c>
      <c r="BJ47" s="191" t="e">
        <f t="shared" si="21"/>
        <v>#REF!</v>
      </c>
      <c r="BK47" s="215" t="e">
        <f t="shared" si="13"/>
        <v>#REF!</v>
      </c>
      <c r="BL47" s="215" t="e">
        <f t="shared" si="14"/>
        <v>#REF!</v>
      </c>
      <c r="BM47" s="205">
        <v>761</v>
      </c>
      <c r="BN47" s="218" t="e">
        <f t="shared" si="15"/>
        <v>#REF!</v>
      </c>
      <c r="BO47" s="242" t="str">
        <f t="shared" si="22"/>
        <v>Ejecutar un proyecto de salud ambiental adaptado al municipio.</v>
      </c>
      <c r="BP47" s="18">
        <f t="shared" si="16"/>
        <v>3797986.4000000004</v>
      </c>
      <c r="BQ47" s="267">
        <v>44</v>
      </c>
      <c r="BR47" s="19"/>
    </row>
    <row r="48" spans="1:70" s="10" customFormat="1" ht="74.25" customHeight="1" x14ac:dyDescent="0.25">
      <c r="A48" s="7" t="s">
        <v>153</v>
      </c>
      <c r="B48" s="7" t="s">
        <v>158</v>
      </c>
      <c r="C48" s="7" t="s">
        <v>162</v>
      </c>
      <c r="D48" s="7" t="s">
        <v>250</v>
      </c>
      <c r="E48" s="7" t="s">
        <v>44</v>
      </c>
      <c r="F48" s="7" t="s">
        <v>163</v>
      </c>
      <c r="G48" s="17" t="s">
        <v>164</v>
      </c>
      <c r="H48" s="31" t="s">
        <v>53</v>
      </c>
      <c r="I48" s="7" t="s">
        <v>448</v>
      </c>
      <c r="J48" s="40" t="s">
        <v>43</v>
      </c>
      <c r="K48" s="45" t="s">
        <v>44</v>
      </c>
      <c r="L48" s="40" t="s">
        <v>50</v>
      </c>
      <c r="M48" s="100" t="s">
        <v>51</v>
      </c>
      <c r="N48" s="40"/>
      <c r="O48" s="40" t="s">
        <v>52</v>
      </c>
      <c r="P48" s="47" t="s">
        <v>53</v>
      </c>
      <c r="Q48" s="41" t="s">
        <v>54</v>
      </c>
      <c r="R48" s="17" t="s">
        <v>251</v>
      </c>
      <c r="S48" s="148">
        <f t="shared" si="7"/>
        <v>100</v>
      </c>
      <c r="T48" s="4" t="s">
        <v>513</v>
      </c>
      <c r="U48" s="17">
        <v>0</v>
      </c>
      <c r="V48" s="17">
        <v>0</v>
      </c>
      <c r="W48" s="17">
        <v>50</v>
      </c>
      <c r="X48" s="17">
        <v>50</v>
      </c>
      <c r="Y48" s="148">
        <f t="shared" si="8"/>
        <v>100</v>
      </c>
      <c r="Z48" s="188">
        <v>45464</v>
      </c>
      <c r="AA48" s="188">
        <v>45647</v>
      </c>
      <c r="AB48" s="90" t="s">
        <v>288</v>
      </c>
      <c r="AC48" s="187">
        <v>384</v>
      </c>
      <c r="AD48" s="90" t="s">
        <v>247</v>
      </c>
      <c r="AE48" s="90" t="s">
        <v>289</v>
      </c>
      <c r="AF48" s="186">
        <v>300000000</v>
      </c>
      <c r="AG48" s="7">
        <v>0</v>
      </c>
      <c r="AH48" s="7">
        <v>0</v>
      </c>
      <c r="AI48" s="7">
        <v>50</v>
      </c>
      <c r="AJ48" s="16">
        <v>50</v>
      </c>
      <c r="AK48" s="150">
        <f t="shared" si="9"/>
        <v>100</v>
      </c>
      <c r="AL48" s="186" t="e">
        <f>VLOOKUP($AC48,#REF!,10,FALSE)</f>
        <v>#REF!</v>
      </c>
      <c r="AM48" s="186" t="e">
        <f>VLOOKUP($AC48,#REF!,11,FALSE)</f>
        <v>#REF!</v>
      </c>
      <c r="AN48" s="186" t="e">
        <f>VLOOKUP($AC48,#REF!,12,FALSE)</f>
        <v>#REF!</v>
      </c>
      <c r="AO48" s="186" t="e">
        <f>VLOOKUP($AC48,#REF!,13,FALSE)</f>
        <v>#REF!</v>
      </c>
      <c r="AP48" s="5" t="s">
        <v>447</v>
      </c>
      <c r="AQ48" s="59" t="s">
        <v>374</v>
      </c>
      <c r="AR48" s="2" t="s">
        <v>446</v>
      </c>
      <c r="AS48" s="78" t="s">
        <v>357</v>
      </c>
      <c r="AT48" s="130" t="s">
        <v>290</v>
      </c>
      <c r="AU48" s="183" t="s">
        <v>385</v>
      </c>
      <c r="AV48" s="177" t="s">
        <v>386</v>
      </c>
      <c r="AW48" s="59" t="s">
        <v>374</v>
      </c>
      <c r="AX48" s="35" t="s">
        <v>384</v>
      </c>
      <c r="AY48" s="35" t="s">
        <v>381</v>
      </c>
      <c r="AZ48" s="2" t="s">
        <v>65</v>
      </c>
      <c r="BC48" s="210">
        <f t="shared" ca="1" si="17"/>
        <v>-94</v>
      </c>
      <c r="BD48" s="211">
        <f t="shared" si="18"/>
        <v>100</v>
      </c>
      <c r="BE48" s="212">
        <f t="shared" si="19"/>
        <v>100</v>
      </c>
      <c r="BF48" s="210">
        <f t="shared" si="10"/>
        <v>0</v>
      </c>
      <c r="BG48" s="215">
        <f t="shared" si="20"/>
        <v>300000000</v>
      </c>
      <c r="BH48" s="215" t="e">
        <f t="shared" si="11"/>
        <v>#REF!</v>
      </c>
      <c r="BI48" s="215" t="e">
        <f t="shared" si="12"/>
        <v>#REF!</v>
      </c>
      <c r="BJ48" s="191" t="e">
        <f t="shared" si="21"/>
        <v>#REF!</v>
      </c>
      <c r="BK48" s="215" t="e">
        <f t="shared" si="13"/>
        <v>#REF!</v>
      </c>
      <c r="BL48" s="215" t="e">
        <f t="shared" si="14"/>
        <v>#REF!</v>
      </c>
      <c r="BM48" s="199">
        <v>384</v>
      </c>
      <c r="BN48" s="218" t="e">
        <f t="shared" si="15"/>
        <v>#REF!</v>
      </c>
      <c r="BO48" s="242" t="str">
        <f t="shared" si="22"/>
        <v xml:space="preserve">Realizar el 100% del Plan de Acción según las competencias sanitarias de segunda categoría. </v>
      </c>
      <c r="BP48" s="18">
        <f t="shared" si="16"/>
        <v>321000000</v>
      </c>
      <c r="BQ48" s="267">
        <v>45</v>
      </c>
      <c r="BR48" s="19"/>
    </row>
    <row r="49" spans="1:70" s="10" customFormat="1" ht="74.25" customHeight="1" x14ac:dyDescent="0.25">
      <c r="A49" s="7" t="s">
        <v>153</v>
      </c>
      <c r="B49" s="7" t="s">
        <v>158</v>
      </c>
      <c r="C49" s="7" t="s">
        <v>162</v>
      </c>
      <c r="D49" s="7" t="s">
        <v>250</v>
      </c>
      <c r="E49" s="7" t="s">
        <v>44</v>
      </c>
      <c r="F49" s="7" t="s">
        <v>163</v>
      </c>
      <c r="G49" s="17" t="s">
        <v>164</v>
      </c>
      <c r="H49" s="31" t="s">
        <v>53</v>
      </c>
      <c r="I49" s="7" t="s">
        <v>448</v>
      </c>
      <c r="J49" s="40" t="s">
        <v>43</v>
      </c>
      <c r="K49" s="45" t="s">
        <v>44</v>
      </c>
      <c r="L49" s="40" t="s">
        <v>50</v>
      </c>
      <c r="M49" s="100" t="s">
        <v>51</v>
      </c>
      <c r="N49" s="40"/>
      <c r="O49" s="40" t="s">
        <v>52</v>
      </c>
      <c r="P49" s="47" t="s">
        <v>53</v>
      </c>
      <c r="Q49" s="41" t="s">
        <v>54</v>
      </c>
      <c r="R49" s="17" t="s">
        <v>251</v>
      </c>
      <c r="S49" s="148">
        <f t="shared" si="7"/>
        <v>100</v>
      </c>
      <c r="T49" s="4" t="s">
        <v>444</v>
      </c>
      <c r="U49" s="17">
        <v>0</v>
      </c>
      <c r="V49" s="17">
        <v>0</v>
      </c>
      <c r="W49" s="17">
        <v>50</v>
      </c>
      <c r="X49" s="17">
        <v>50</v>
      </c>
      <c r="Y49" s="148">
        <f t="shared" si="8"/>
        <v>100</v>
      </c>
      <c r="Z49" s="188">
        <v>45464</v>
      </c>
      <c r="AA49" s="188">
        <v>45647</v>
      </c>
      <c r="AB49" s="90" t="s">
        <v>291</v>
      </c>
      <c r="AC49" s="187">
        <v>385</v>
      </c>
      <c r="AD49" s="90" t="s">
        <v>252</v>
      </c>
      <c r="AE49" s="90" t="s">
        <v>289</v>
      </c>
      <c r="AF49" s="186">
        <v>200000000</v>
      </c>
      <c r="AG49" s="7">
        <v>0</v>
      </c>
      <c r="AH49" s="7">
        <v>0</v>
      </c>
      <c r="AI49" s="7">
        <v>50</v>
      </c>
      <c r="AJ49" s="17">
        <v>50</v>
      </c>
      <c r="AK49" s="150">
        <f t="shared" si="9"/>
        <v>100</v>
      </c>
      <c r="AL49" s="186" t="e">
        <f>VLOOKUP($AC49,#REF!,10,FALSE)</f>
        <v>#REF!</v>
      </c>
      <c r="AM49" s="186" t="e">
        <f>VLOOKUP($AC49,#REF!,11,FALSE)</f>
        <v>#REF!</v>
      </c>
      <c r="AN49" s="186" t="e">
        <f>VLOOKUP($AC49,#REF!,12,FALSE)</f>
        <v>#REF!</v>
      </c>
      <c r="AO49" s="186" t="e">
        <f>VLOOKUP($AC49,#REF!,13,FALSE)</f>
        <v>#REF!</v>
      </c>
      <c r="AP49" s="5" t="s">
        <v>447</v>
      </c>
      <c r="AQ49" s="59" t="s">
        <v>374</v>
      </c>
      <c r="AR49" s="2" t="s">
        <v>446</v>
      </c>
      <c r="AS49" s="78" t="s">
        <v>357</v>
      </c>
      <c r="AT49" s="130" t="s">
        <v>290</v>
      </c>
      <c r="AU49" s="183" t="s">
        <v>385</v>
      </c>
      <c r="AV49" s="177" t="s">
        <v>386</v>
      </c>
      <c r="AW49" s="59" t="s">
        <v>374</v>
      </c>
      <c r="AX49" s="35" t="s">
        <v>384</v>
      </c>
      <c r="AY49" s="35" t="s">
        <v>381</v>
      </c>
      <c r="AZ49" s="2" t="s">
        <v>65</v>
      </c>
      <c r="BA49" s="7"/>
      <c r="BB49" s="19"/>
      <c r="BC49" s="210">
        <f t="shared" ca="1" si="17"/>
        <v>-94</v>
      </c>
      <c r="BD49" s="211">
        <f t="shared" si="18"/>
        <v>100</v>
      </c>
      <c r="BE49" s="212">
        <f t="shared" si="19"/>
        <v>100</v>
      </c>
      <c r="BF49" s="210">
        <f t="shared" si="10"/>
        <v>0</v>
      </c>
      <c r="BG49" s="215">
        <f t="shared" si="20"/>
        <v>200000000</v>
      </c>
      <c r="BH49" s="215" t="e">
        <f t="shared" si="11"/>
        <v>#REF!</v>
      </c>
      <c r="BI49" s="215" t="e">
        <f t="shared" si="12"/>
        <v>#REF!</v>
      </c>
      <c r="BJ49" s="191" t="e">
        <f t="shared" si="21"/>
        <v>#REF!</v>
      </c>
      <c r="BK49" s="215" t="e">
        <f t="shared" si="13"/>
        <v>#REF!</v>
      </c>
      <c r="BL49" s="215" t="e">
        <f t="shared" si="14"/>
        <v>#REF!</v>
      </c>
      <c r="BM49" s="199">
        <v>385</v>
      </c>
      <c r="BN49" s="218" t="e">
        <f t="shared" si="15"/>
        <v>#REF!</v>
      </c>
      <c r="BO49" s="242" t="str">
        <f t="shared" si="22"/>
        <v xml:space="preserve">Realizar el 100% del Plan de Acción según las competencias sanitarias de segunda categoría. </v>
      </c>
      <c r="BP49" s="18">
        <f t="shared" si="16"/>
        <v>214000000</v>
      </c>
      <c r="BQ49" s="269">
        <v>46</v>
      </c>
      <c r="BR49" s="19"/>
    </row>
    <row r="50" spans="1:70" s="10" customFormat="1" ht="74.25" customHeight="1" x14ac:dyDescent="0.25">
      <c r="A50" s="7" t="s">
        <v>153</v>
      </c>
      <c r="B50" s="7" t="s">
        <v>158</v>
      </c>
      <c r="C50" s="7" t="s">
        <v>162</v>
      </c>
      <c r="D50" s="7" t="s">
        <v>250</v>
      </c>
      <c r="E50" s="7" t="s">
        <v>44</v>
      </c>
      <c r="F50" s="7" t="s">
        <v>163</v>
      </c>
      <c r="G50" s="17" t="s">
        <v>164</v>
      </c>
      <c r="H50" s="31" t="s">
        <v>53</v>
      </c>
      <c r="I50" s="7" t="s">
        <v>448</v>
      </c>
      <c r="J50" s="40" t="s">
        <v>43</v>
      </c>
      <c r="K50" s="45" t="s">
        <v>44</v>
      </c>
      <c r="L50" s="40" t="s">
        <v>50</v>
      </c>
      <c r="M50" s="101" t="s">
        <v>51</v>
      </c>
      <c r="N50" s="40"/>
      <c r="O50" s="40" t="s">
        <v>52</v>
      </c>
      <c r="P50" s="47" t="s">
        <v>53</v>
      </c>
      <c r="Q50" s="41" t="s">
        <v>54</v>
      </c>
      <c r="R50" s="197" t="s">
        <v>251</v>
      </c>
      <c r="S50" s="148">
        <f t="shared" si="7"/>
        <v>2</v>
      </c>
      <c r="T50" s="4" t="s">
        <v>444</v>
      </c>
      <c r="U50" s="17">
        <v>0</v>
      </c>
      <c r="V50" s="17">
        <v>1</v>
      </c>
      <c r="W50" s="17">
        <v>1</v>
      </c>
      <c r="X50" s="17">
        <v>0</v>
      </c>
      <c r="Y50" s="148">
        <f t="shared" si="8"/>
        <v>2</v>
      </c>
      <c r="Z50" s="188">
        <v>45377</v>
      </c>
      <c r="AA50" s="188">
        <v>45657</v>
      </c>
      <c r="AB50" s="90" t="s">
        <v>292</v>
      </c>
      <c r="AC50" s="187">
        <v>386</v>
      </c>
      <c r="AD50" s="90" t="s">
        <v>249</v>
      </c>
      <c r="AE50" s="90" t="s">
        <v>289</v>
      </c>
      <c r="AF50" s="219">
        <v>45000000</v>
      </c>
      <c r="AG50" s="7">
        <v>0</v>
      </c>
      <c r="AH50" s="7">
        <v>1</v>
      </c>
      <c r="AI50" s="7">
        <v>1</v>
      </c>
      <c r="AJ50" s="17">
        <v>0</v>
      </c>
      <c r="AK50" s="150">
        <f t="shared" si="9"/>
        <v>2</v>
      </c>
      <c r="AL50" s="186" t="e">
        <f>VLOOKUP($AC50,#REF!,10,FALSE)</f>
        <v>#REF!</v>
      </c>
      <c r="AM50" s="186" t="e">
        <f>VLOOKUP($AC50,#REF!,11,FALSE)</f>
        <v>#REF!</v>
      </c>
      <c r="AN50" s="186" t="e">
        <f>VLOOKUP($AC50,#REF!,12,FALSE)</f>
        <v>#REF!</v>
      </c>
      <c r="AO50" s="186" t="e">
        <f>VLOOKUP($AC50,#REF!,13,FALSE)</f>
        <v>#REF!</v>
      </c>
      <c r="AP50" s="5" t="s">
        <v>447</v>
      </c>
      <c r="AQ50" s="59" t="s">
        <v>374</v>
      </c>
      <c r="AR50" s="2" t="s">
        <v>446</v>
      </c>
      <c r="AS50" s="37" t="s">
        <v>369</v>
      </c>
      <c r="AT50" s="131" t="s">
        <v>468</v>
      </c>
      <c r="AU50" s="183" t="s">
        <v>385</v>
      </c>
      <c r="AV50" s="177" t="s">
        <v>386</v>
      </c>
      <c r="AW50" s="59" t="s">
        <v>374</v>
      </c>
      <c r="AX50" s="35" t="s">
        <v>384</v>
      </c>
      <c r="AY50" s="35" t="s">
        <v>381</v>
      </c>
      <c r="AZ50" s="2" t="s">
        <v>65</v>
      </c>
      <c r="BC50" s="210">
        <f t="shared" ca="1" si="17"/>
        <v>-84</v>
      </c>
      <c r="BD50" s="211">
        <f t="shared" si="18"/>
        <v>2</v>
      </c>
      <c r="BE50" s="212">
        <f t="shared" si="19"/>
        <v>2</v>
      </c>
      <c r="BF50" s="210">
        <f t="shared" si="10"/>
        <v>0</v>
      </c>
      <c r="BG50" s="215">
        <f t="shared" si="20"/>
        <v>45000000</v>
      </c>
      <c r="BH50" s="215" t="e">
        <f t="shared" si="11"/>
        <v>#REF!</v>
      </c>
      <c r="BI50" s="215" t="e">
        <f t="shared" si="12"/>
        <v>#REF!</v>
      </c>
      <c r="BJ50" s="191" t="e">
        <f t="shared" si="21"/>
        <v>#REF!</v>
      </c>
      <c r="BK50" s="215" t="e">
        <f t="shared" si="13"/>
        <v>#REF!</v>
      </c>
      <c r="BL50" s="215" t="e">
        <f t="shared" si="14"/>
        <v>#REF!</v>
      </c>
      <c r="BM50" s="199">
        <v>386</v>
      </c>
      <c r="BN50" s="218" t="e">
        <f t="shared" si="15"/>
        <v>#REF!</v>
      </c>
      <c r="BO50" s="242" t="str">
        <f t="shared" si="22"/>
        <v xml:space="preserve">Realizar el 100% del Plan de Acción según las competencias sanitarias de segunda categoría. </v>
      </c>
      <c r="BP50" s="18">
        <f t="shared" si="16"/>
        <v>48150000</v>
      </c>
      <c r="BQ50" s="267">
        <v>47</v>
      </c>
      <c r="BR50" s="19"/>
    </row>
    <row r="51" spans="1:70" s="10" customFormat="1" ht="74.25" customHeight="1" x14ac:dyDescent="0.25">
      <c r="A51" s="7" t="s">
        <v>153</v>
      </c>
      <c r="B51" s="7" t="s">
        <v>158</v>
      </c>
      <c r="C51" s="7" t="s">
        <v>162</v>
      </c>
      <c r="D51" s="7" t="s">
        <v>250</v>
      </c>
      <c r="E51" s="7" t="s">
        <v>44</v>
      </c>
      <c r="F51" s="7" t="s">
        <v>163</v>
      </c>
      <c r="G51" s="17" t="s">
        <v>164</v>
      </c>
      <c r="H51" s="31" t="s">
        <v>53</v>
      </c>
      <c r="I51" s="7" t="s">
        <v>448</v>
      </c>
      <c r="J51" s="40" t="s">
        <v>43</v>
      </c>
      <c r="K51" s="45" t="s">
        <v>44</v>
      </c>
      <c r="L51" s="40" t="s">
        <v>50</v>
      </c>
      <c r="M51" s="101" t="s">
        <v>51</v>
      </c>
      <c r="N51" s="40"/>
      <c r="O51" s="40" t="s">
        <v>52</v>
      </c>
      <c r="P51" s="47" t="s">
        <v>53</v>
      </c>
      <c r="Q51" s="41" t="s">
        <v>54</v>
      </c>
      <c r="R51" s="197" t="s">
        <v>251</v>
      </c>
      <c r="S51" s="148">
        <f t="shared" si="7"/>
        <v>3</v>
      </c>
      <c r="T51" s="4" t="s">
        <v>444</v>
      </c>
      <c r="U51" s="17">
        <v>0</v>
      </c>
      <c r="V51" s="17">
        <v>1</v>
      </c>
      <c r="W51" s="17">
        <v>1</v>
      </c>
      <c r="X51" s="17">
        <v>1</v>
      </c>
      <c r="Y51" s="148">
        <f t="shared" si="8"/>
        <v>3</v>
      </c>
      <c r="Z51" s="188">
        <v>45365</v>
      </c>
      <c r="AA51" s="188">
        <v>45656</v>
      </c>
      <c r="AB51" s="90" t="s">
        <v>293</v>
      </c>
      <c r="AC51" s="187">
        <v>387</v>
      </c>
      <c r="AD51" s="90" t="s">
        <v>249</v>
      </c>
      <c r="AE51" s="90" t="s">
        <v>289</v>
      </c>
      <c r="AF51" s="219">
        <v>150000000</v>
      </c>
      <c r="AG51" s="7">
        <v>0</v>
      </c>
      <c r="AH51" s="7">
        <v>1</v>
      </c>
      <c r="AI51" s="7">
        <v>1</v>
      </c>
      <c r="AJ51" s="238">
        <v>0</v>
      </c>
      <c r="AK51" s="150">
        <f t="shared" si="9"/>
        <v>2</v>
      </c>
      <c r="AL51" s="186" t="e">
        <f>VLOOKUP($AC51,#REF!,10,FALSE)</f>
        <v>#REF!</v>
      </c>
      <c r="AM51" s="186" t="e">
        <f>VLOOKUP($AC51,#REF!,11,FALSE)</f>
        <v>#REF!</v>
      </c>
      <c r="AN51" s="186" t="e">
        <f>VLOOKUP($AC51,#REF!,12,FALSE)</f>
        <v>#REF!</v>
      </c>
      <c r="AO51" s="186" t="e">
        <f>VLOOKUP($AC51,#REF!,13,FALSE)</f>
        <v>#REF!</v>
      </c>
      <c r="AP51" s="5" t="s">
        <v>447</v>
      </c>
      <c r="AQ51" s="59" t="s">
        <v>374</v>
      </c>
      <c r="AR51" s="2" t="s">
        <v>446</v>
      </c>
      <c r="AS51" s="37" t="s">
        <v>369</v>
      </c>
      <c r="AT51" s="176" t="s">
        <v>467</v>
      </c>
      <c r="AU51" s="183" t="s">
        <v>385</v>
      </c>
      <c r="AV51" s="177" t="s">
        <v>386</v>
      </c>
      <c r="AW51" s="59" t="s">
        <v>374</v>
      </c>
      <c r="AX51" s="35" t="s">
        <v>384</v>
      </c>
      <c r="AY51" s="35" t="s">
        <v>381</v>
      </c>
      <c r="AZ51" s="2" t="s">
        <v>65</v>
      </c>
      <c r="BC51" s="210">
        <f t="shared" ca="1" si="17"/>
        <v>-85</v>
      </c>
      <c r="BD51" s="211">
        <f t="shared" si="18"/>
        <v>3</v>
      </c>
      <c r="BE51" s="212">
        <f t="shared" si="19"/>
        <v>2</v>
      </c>
      <c r="BF51" s="210">
        <f t="shared" si="10"/>
        <v>1</v>
      </c>
      <c r="BG51" s="215">
        <f t="shared" si="20"/>
        <v>150000000</v>
      </c>
      <c r="BH51" s="215" t="e">
        <f t="shared" si="11"/>
        <v>#REF!</v>
      </c>
      <c r="BI51" s="215" t="e">
        <f t="shared" si="12"/>
        <v>#REF!</v>
      </c>
      <c r="BJ51" s="191" t="e">
        <f t="shared" si="21"/>
        <v>#REF!</v>
      </c>
      <c r="BK51" s="215" t="e">
        <f t="shared" si="13"/>
        <v>#REF!</v>
      </c>
      <c r="BL51" s="215" t="e">
        <f t="shared" si="14"/>
        <v>#REF!</v>
      </c>
      <c r="BM51" s="199">
        <v>387</v>
      </c>
      <c r="BN51" s="218" t="e">
        <f t="shared" si="15"/>
        <v>#REF!</v>
      </c>
      <c r="BO51" s="242" t="str">
        <f t="shared" si="22"/>
        <v xml:space="preserve">Realizar el 100% del Plan de Acción según las competencias sanitarias de segunda categoría. </v>
      </c>
      <c r="BP51" s="18">
        <f t="shared" si="16"/>
        <v>160500000</v>
      </c>
      <c r="BQ51" s="267">
        <v>48</v>
      </c>
      <c r="BR51" s="19"/>
    </row>
    <row r="52" spans="1:70" s="10" customFormat="1" ht="74.25" customHeight="1" x14ac:dyDescent="0.25">
      <c r="A52" s="7" t="s">
        <v>153</v>
      </c>
      <c r="B52" s="7" t="s">
        <v>158</v>
      </c>
      <c r="C52" s="7" t="s">
        <v>162</v>
      </c>
      <c r="D52" s="7" t="s">
        <v>250</v>
      </c>
      <c r="E52" s="7" t="s">
        <v>44</v>
      </c>
      <c r="F52" s="7" t="s">
        <v>163</v>
      </c>
      <c r="G52" s="17" t="s">
        <v>164</v>
      </c>
      <c r="H52" s="31" t="s">
        <v>53</v>
      </c>
      <c r="I52" s="7" t="s">
        <v>448</v>
      </c>
      <c r="J52" s="40" t="s">
        <v>43</v>
      </c>
      <c r="K52" s="45" t="s">
        <v>44</v>
      </c>
      <c r="L52" s="40" t="s">
        <v>50</v>
      </c>
      <c r="M52" s="101" t="s">
        <v>51</v>
      </c>
      <c r="N52" s="40"/>
      <c r="O52" s="40" t="s">
        <v>52</v>
      </c>
      <c r="P52" s="47" t="s">
        <v>53</v>
      </c>
      <c r="Q52" s="41" t="s">
        <v>54</v>
      </c>
      <c r="R52" s="197" t="s">
        <v>251</v>
      </c>
      <c r="S52" s="148">
        <f t="shared" si="7"/>
        <v>1</v>
      </c>
      <c r="T52" s="4" t="s">
        <v>444</v>
      </c>
      <c r="U52" s="164">
        <v>0</v>
      </c>
      <c r="V52" s="164">
        <v>0</v>
      </c>
      <c r="W52" s="164">
        <v>0</v>
      </c>
      <c r="X52" s="164">
        <v>1</v>
      </c>
      <c r="Y52" s="148">
        <f t="shared" si="8"/>
        <v>1</v>
      </c>
      <c r="Z52" s="188">
        <v>45611</v>
      </c>
      <c r="AA52" s="188">
        <v>45656</v>
      </c>
      <c r="AB52" s="54" t="s">
        <v>519</v>
      </c>
      <c r="AC52" s="231">
        <v>751</v>
      </c>
      <c r="AD52" s="54" t="s">
        <v>247</v>
      </c>
      <c r="AE52" s="90" t="s">
        <v>403</v>
      </c>
      <c r="AF52" s="232">
        <v>52640000</v>
      </c>
      <c r="AG52" s="164">
        <v>0</v>
      </c>
      <c r="AH52" s="164">
        <v>0</v>
      </c>
      <c r="AI52" s="164">
        <v>0</v>
      </c>
      <c r="AJ52" s="164">
        <v>0</v>
      </c>
      <c r="AK52" s="150">
        <f t="shared" si="9"/>
        <v>0</v>
      </c>
      <c r="AL52" s="186" t="e">
        <f>VLOOKUP($AC52,#REF!,10,FALSE)</f>
        <v>#REF!</v>
      </c>
      <c r="AM52" s="186" t="e">
        <f>VLOOKUP($AC52,#REF!,11,FALSE)</f>
        <v>#REF!</v>
      </c>
      <c r="AN52" s="186" t="e">
        <f>VLOOKUP($AC52,#REF!,12,FALSE)</f>
        <v>#REF!</v>
      </c>
      <c r="AO52" s="186" t="e">
        <f>VLOOKUP($AC52,#REF!,13,FALSE)</f>
        <v>#REF!</v>
      </c>
      <c r="AP52" s="5" t="s">
        <v>447</v>
      </c>
      <c r="AQ52" s="59" t="s">
        <v>374</v>
      </c>
      <c r="AR52" s="2" t="s">
        <v>446</v>
      </c>
      <c r="AS52" s="37" t="s">
        <v>369</v>
      </c>
      <c r="AT52" s="131" t="s">
        <v>526</v>
      </c>
      <c r="AU52" s="183" t="s">
        <v>385</v>
      </c>
      <c r="AV52" s="177" t="s">
        <v>386</v>
      </c>
      <c r="AW52" s="59" t="s">
        <v>374</v>
      </c>
      <c r="AX52" s="35" t="s">
        <v>384</v>
      </c>
      <c r="AY52" s="35" t="s">
        <v>381</v>
      </c>
      <c r="AZ52" s="2" t="s">
        <v>65</v>
      </c>
      <c r="BC52" s="210">
        <f t="shared" ca="1" si="17"/>
        <v>-85</v>
      </c>
      <c r="BD52" s="211">
        <f t="shared" si="18"/>
        <v>1</v>
      </c>
      <c r="BE52" s="212">
        <f t="shared" si="19"/>
        <v>0</v>
      </c>
      <c r="BF52" s="210">
        <f t="shared" si="10"/>
        <v>1</v>
      </c>
      <c r="BG52" s="215">
        <f t="shared" si="20"/>
        <v>52640000</v>
      </c>
      <c r="BH52" s="215" t="e">
        <f t="shared" si="11"/>
        <v>#REF!</v>
      </c>
      <c r="BI52" s="215" t="e">
        <f t="shared" si="12"/>
        <v>#REF!</v>
      </c>
      <c r="BJ52" s="191" t="e">
        <f t="shared" si="21"/>
        <v>#REF!</v>
      </c>
      <c r="BK52" s="215" t="e">
        <f t="shared" si="13"/>
        <v>#REF!</v>
      </c>
      <c r="BL52" s="215" t="e">
        <f t="shared" si="14"/>
        <v>#REF!</v>
      </c>
      <c r="BM52" s="205">
        <v>751</v>
      </c>
      <c r="BN52" s="218" t="e">
        <f t="shared" si="15"/>
        <v>#REF!</v>
      </c>
      <c r="BO52" s="242" t="str">
        <f t="shared" si="22"/>
        <v xml:space="preserve">Realizar el 100% del Plan de Acción según las competencias sanitarias de segunda categoría. </v>
      </c>
      <c r="BP52" s="18">
        <f t="shared" si="16"/>
        <v>56324800</v>
      </c>
      <c r="BQ52" s="269">
        <v>49</v>
      </c>
      <c r="BR52" s="19"/>
    </row>
    <row r="53" spans="1:70" s="10" customFormat="1" ht="74.25" customHeight="1" x14ac:dyDescent="0.25">
      <c r="A53" s="7" t="s">
        <v>153</v>
      </c>
      <c r="B53" s="7" t="s">
        <v>158</v>
      </c>
      <c r="C53" s="7" t="s">
        <v>162</v>
      </c>
      <c r="D53" s="7" t="s">
        <v>250</v>
      </c>
      <c r="E53" s="7" t="s">
        <v>44</v>
      </c>
      <c r="F53" s="7" t="s">
        <v>163</v>
      </c>
      <c r="G53" s="17" t="s">
        <v>164</v>
      </c>
      <c r="H53" s="31" t="s">
        <v>53</v>
      </c>
      <c r="I53" s="7" t="s">
        <v>448</v>
      </c>
      <c r="J53" s="40" t="s">
        <v>43</v>
      </c>
      <c r="K53" s="45" t="s">
        <v>44</v>
      </c>
      <c r="L53" s="40" t="s">
        <v>50</v>
      </c>
      <c r="M53" s="101" t="s">
        <v>51</v>
      </c>
      <c r="N53" s="40"/>
      <c r="O53" s="40" t="s">
        <v>52</v>
      </c>
      <c r="P53" s="47" t="s">
        <v>53</v>
      </c>
      <c r="Q53" s="41" t="s">
        <v>54</v>
      </c>
      <c r="R53" s="197" t="s">
        <v>251</v>
      </c>
      <c r="S53" s="148">
        <f t="shared" ref="S53" si="25">Y53</f>
        <v>1</v>
      </c>
      <c r="T53" s="4" t="s">
        <v>444</v>
      </c>
      <c r="U53" s="17">
        <v>0</v>
      </c>
      <c r="V53" s="17">
        <v>0</v>
      </c>
      <c r="W53" s="17">
        <v>0</v>
      </c>
      <c r="X53" s="17">
        <v>1</v>
      </c>
      <c r="Y53" s="148">
        <f t="shared" si="8"/>
        <v>1</v>
      </c>
      <c r="Z53" s="188">
        <v>45587</v>
      </c>
      <c r="AA53" s="188">
        <v>45657</v>
      </c>
      <c r="AB53" s="90" t="s">
        <v>402</v>
      </c>
      <c r="AC53" s="231">
        <v>667</v>
      </c>
      <c r="AD53" s="92" t="s">
        <v>249</v>
      </c>
      <c r="AE53" s="90" t="s">
        <v>403</v>
      </c>
      <c r="AF53" s="233">
        <v>125225788.18000001</v>
      </c>
      <c r="AG53" s="7">
        <v>0</v>
      </c>
      <c r="AH53" s="7">
        <v>0</v>
      </c>
      <c r="AI53" s="7">
        <v>0</v>
      </c>
      <c r="AJ53" s="238">
        <v>0</v>
      </c>
      <c r="AK53" s="150">
        <f t="shared" ref="AK53" si="26">AG53+AH53+AI53+AJ53</f>
        <v>0</v>
      </c>
      <c r="AL53" s="186" t="e">
        <f>VLOOKUP($AC53,#REF!,10,FALSE)</f>
        <v>#REF!</v>
      </c>
      <c r="AM53" s="186" t="e">
        <f>VLOOKUP($AC53,#REF!,11,FALSE)</f>
        <v>#REF!</v>
      </c>
      <c r="AN53" s="186" t="e">
        <f>VLOOKUP($AC53,#REF!,12,FALSE)</f>
        <v>#REF!</v>
      </c>
      <c r="AO53" s="186" t="e">
        <f>VLOOKUP($AC53,#REF!,13,FALSE)</f>
        <v>#REF!</v>
      </c>
      <c r="AP53" s="5" t="s">
        <v>447</v>
      </c>
      <c r="AQ53" s="59" t="s">
        <v>374</v>
      </c>
      <c r="AR53" s="2" t="s">
        <v>446</v>
      </c>
      <c r="AS53" s="37" t="s">
        <v>369</v>
      </c>
      <c r="AT53" s="131" t="s">
        <v>472</v>
      </c>
      <c r="AU53" s="183" t="s">
        <v>385</v>
      </c>
      <c r="AV53" s="177" t="s">
        <v>386</v>
      </c>
      <c r="AW53" s="59" t="s">
        <v>374</v>
      </c>
      <c r="AX53" s="35" t="s">
        <v>384</v>
      </c>
      <c r="AY53" s="35" t="s">
        <v>381</v>
      </c>
      <c r="AZ53" s="2" t="s">
        <v>65</v>
      </c>
      <c r="BC53" s="210">
        <f t="shared" ca="1" si="17"/>
        <v>-84</v>
      </c>
      <c r="BD53" s="211">
        <f t="shared" si="18"/>
        <v>1</v>
      </c>
      <c r="BE53" s="212">
        <f t="shared" si="19"/>
        <v>0</v>
      </c>
      <c r="BF53" s="210">
        <f t="shared" si="10"/>
        <v>1</v>
      </c>
      <c r="BG53" s="215">
        <f t="shared" si="20"/>
        <v>125225788.18000001</v>
      </c>
      <c r="BH53" s="215" t="e">
        <f t="shared" si="11"/>
        <v>#REF!</v>
      </c>
      <c r="BI53" s="215" t="e">
        <f t="shared" si="12"/>
        <v>#REF!</v>
      </c>
      <c r="BJ53" s="191" t="e">
        <f t="shared" si="21"/>
        <v>#REF!</v>
      </c>
      <c r="BK53" s="215" t="e">
        <f t="shared" si="13"/>
        <v>#REF!</v>
      </c>
      <c r="BL53" s="215" t="e">
        <f t="shared" si="14"/>
        <v>#REF!</v>
      </c>
      <c r="BM53" s="205">
        <v>667</v>
      </c>
      <c r="BN53" s="218" t="e">
        <f t="shared" si="15"/>
        <v>#REF!</v>
      </c>
      <c r="BO53" s="242" t="str">
        <f t="shared" si="22"/>
        <v xml:space="preserve">Realizar el 100% del Plan de Acción según las competencias sanitarias de segunda categoría. </v>
      </c>
      <c r="BP53" s="18">
        <f t="shared" si="16"/>
        <v>133991593.35260001</v>
      </c>
      <c r="BQ53" s="267">
        <v>50</v>
      </c>
      <c r="BR53" s="19"/>
    </row>
    <row r="54" spans="1:70" s="10" customFormat="1" ht="74.25" customHeight="1" x14ac:dyDescent="0.25">
      <c r="A54" s="7" t="s">
        <v>153</v>
      </c>
      <c r="B54" s="7" t="s">
        <v>165</v>
      </c>
      <c r="C54" s="7" t="s">
        <v>166</v>
      </c>
      <c r="D54" s="7" t="s">
        <v>254</v>
      </c>
      <c r="E54" s="2" t="s">
        <v>65</v>
      </c>
      <c r="F54" s="11" t="s">
        <v>167</v>
      </c>
      <c r="G54" s="25" t="s">
        <v>168</v>
      </c>
      <c r="H54" s="31" t="s">
        <v>113</v>
      </c>
      <c r="I54" s="7" t="s">
        <v>449</v>
      </c>
      <c r="J54" s="40" t="s">
        <v>64</v>
      </c>
      <c r="K54" s="45" t="s">
        <v>65</v>
      </c>
      <c r="L54" s="40" t="s">
        <v>110</v>
      </c>
      <c r="M54" s="101" t="s">
        <v>111</v>
      </c>
      <c r="N54" s="40"/>
      <c r="O54" s="40" t="s">
        <v>112</v>
      </c>
      <c r="P54" s="47" t="s">
        <v>113</v>
      </c>
      <c r="Q54" s="41" t="s">
        <v>114</v>
      </c>
      <c r="R54" s="197" t="s">
        <v>255</v>
      </c>
      <c r="S54" s="148">
        <f t="shared" si="7"/>
        <v>3</v>
      </c>
      <c r="T54" s="2" t="s">
        <v>444</v>
      </c>
      <c r="U54" s="17">
        <v>0</v>
      </c>
      <c r="V54" s="17">
        <v>1</v>
      </c>
      <c r="W54" s="17">
        <v>1</v>
      </c>
      <c r="X54" s="17">
        <v>1</v>
      </c>
      <c r="Y54" s="148">
        <f t="shared" si="8"/>
        <v>3</v>
      </c>
      <c r="Z54" s="228">
        <v>45419</v>
      </c>
      <c r="AA54" s="228">
        <v>45572</v>
      </c>
      <c r="AB54" s="90" t="s">
        <v>334</v>
      </c>
      <c r="AC54" s="229">
        <v>415</v>
      </c>
      <c r="AD54" s="92" t="s">
        <v>249</v>
      </c>
      <c r="AE54" s="90" t="s">
        <v>335</v>
      </c>
      <c r="AF54" s="220">
        <v>84503645.200000003</v>
      </c>
      <c r="AG54" s="7">
        <v>0</v>
      </c>
      <c r="AH54" s="7">
        <v>1</v>
      </c>
      <c r="AI54" s="2">
        <v>1</v>
      </c>
      <c r="AJ54" s="17">
        <v>1</v>
      </c>
      <c r="AK54" s="150">
        <f t="shared" si="9"/>
        <v>3</v>
      </c>
      <c r="AL54" s="186" t="e">
        <f>VLOOKUP($AC54,#REF!,10,FALSE)</f>
        <v>#REF!</v>
      </c>
      <c r="AM54" s="186" t="e">
        <f>VLOOKUP($AC54,#REF!,11,FALSE)</f>
        <v>#REF!</v>
      </c>
      <c r="AN54" s="186" t="e">
        <f>VLOOKUP($AC54,#REF!,12,FALSE)</f>
        <v>#REF!</v>
      </c>
      <c r="AO54" s="186" t="e">
        <f>VLOOKUP($AC54,#REF!,13,FALSE)</f>
        <v>#REF!</v>
      </c>
      <c r="AP54" s="5" t="s">
        <v>447</v>
      </c>
      <c r="AQ54" s="58" t="s">
        <v>373</v>
      </c>
      <c r="AR54" s="2" t="s">
        <v>446</v>
      </c>
      <c r="AS54" s="37" t="s">
        <v>309</v>
      </c>
      <c r="AT54" s="128" t="s">
        <v>469</v>
      </c>
      <c r="AU54" s="184" t="s">
        <v>387</v>
      </c>
      <c r="AV54" s="177" t="s">
        <v>388</v>
      </c>
      <c r="AW54" s="58" t="s">
        <v>373</v>
      </c>
      <c r="AX54" s="35" t="s">
        <v>383</v>
      </c>
      <c r="AY54" s="35" t="s">
        <v>381</v>
      </c>
      <c r="AZ54" s="2" t="s">
        <v>65</v>
      </c>
      <c r="BC54" s="216">
        <f t="shared" ca="1" si="17"/>
        <v>-169</v>
      </c>
      <c r="BD54" s="211">
        <f t="shared" si="18"/>
        <v>3</v>
      </c>
      <c r="BE54" s="212">
        <f t="shared" si="19"/>
        <v>3</v>
      </c>
      <c r="BF54" s="210">
        <f t="shared" si="10"/>
        <v>0</v>
      </c>
      <c r="BG54" s="215">
        <f t="shared" si="20"/>
        <v>84503645.200000003</v>
      </c>
      <c r="BH54" s="215" t="e">
        <f t="shared" si="11"/>
        <v>#REF!</v>
      </c>
      <c r="BI54" s="215" t="e">
        <f t="shared" si="12"/>
        <v>#REF!</v>
      </c>
      <c r="BJ54" s="191" t="e">
        <f t="shared" si="21"/>
        <v>#REF!</v>
      </c>
      <c r="BK54" s="215" t="e">
        <f t="shared" si="13"/>
        <v>#REF!</v>
      </c>
      <c r="BL54" s="215" t="e">
        <f t="shared" si="14"/>
        <v>#REF!</v>
      </c>
      <c r="BM54" s="204">
        <v>415</v>
      </c>
      <c r="BN54" s="218" t="e">
        <f t="shared" si="15"/>
        <v>#REF!</v>
      </c>
      <c r="BO54" s="242" t="str">
        <f t="shared" si="22"/>
        <v>Ejecutar un plan de acción sobre estilos de vida saludables</v>
      </c>
      <c r="BP54" s="18">
        <f t="shared" si="16"/>
        <v>90418900.364000008</v>
      </c>
      <c r="BQ54" s="267">
        <v>51</v>
      </c>
      <c r="BR54" s="19"/>
    </row>
    <row r="55" spans="1:70" s="10" customFormat="1" ht="74.25" customHeight="1" x14ac:dyDescent="0.25">
      <c r="A55" s="7" t="s">
        <v>153</v>
      </c>
      <c r="B55" s="7" t="s">
        <v>165</v>
      </c>
      <c r="C55" s="7" t="s">
        <v>166</v>
      </c>
      <c r="D55" s="7" t="s">
        <v>254</v>
      </c>
      <c r="E55" s="2" t="s">
        <v>65</v>
      </c>
      <c r="F55" s="11" t="s">
        <v>167</v>
      </c>
      <c r="G55" s="25" t="s">
        <v>168</v>
      </c>
      <c r="H55" s="31" t="s">
        <v>113</v>
      </c>
      <c r="I55" s="7" t="s">
        <v>449</v>
      </c>
      <c r="J55" s="40" t="s">
        <v>64</v>
      </c>
      <c r="K55" s="45" t="s">
        <v>65</v>
      </c>
      <c r="L55" s="40" t="s">
        <v>110</v>
      </c>
      <c r="M55" s="101" t="s">
        <v>111</v>
      </c>
      <c r="N55" s="40"/>
      <c r="O55" s="40" t="s">
        <v>112</v>
      </c>
      <c r="P55" s="47" t="s">
        <v>113</v>
      </c>
      <c r="Q55" s="41" t="s">
        <v>114</v>
      </c>
      <c r="R55" s="197" t="s">
        <v>255</v>
      </c>
      <c r="S55" s="148">
        <f t="shared" si="7"/>
        <v>1</v>
      </c>
      <c r="T55" s="2" t="s">
        <v>444</v>
      </c>
      <c r="U55" s="17">
        <v>0</v>
      </c>
      <c r="V55" s="17">
        <v>0</v>
      </c>
      <c r="W55" s="17">
        <v>0</v>
      </c>
      <c r="X55" s="17">
        <v>1</v>
      </c>
      <c r="Y55" s="148">
        <f t="shared" si="8"/>
        <v>1</v>
      </c>
      <c r="Z55" s="228">
        <v>45383</v>
      </c>
      <c r="AA55" s="230">
        <v>45657</v>
      </c>
      <c r="AB55" s="90" t="s">
        <v>416</v>
      </c>
      <c r="AC55" s="229">
        <v>676</v>
      </c>
      <c r="AD55" s="92" t="s">
        <v>249</v>
      </c>
      <c r="AE55" s="90" t="s">
        <v>335</v>
      </c>
      <c r="AF55" s="232">
        <v>12633362.26</v>
      </c>
      <c r="AG55" s="7">
        <v>0</v>
      </c>
      <c r="AH55" s="7">
        <v>0</v>
      </c>
      <c r="AI55" s="7">
        <v>0</v>
      </c>
      <c r="AJ55" s="238">
        <v>0</v>
      </c>
      <c r="AK55" s="150">
        <f t="shared" si="9"/>
        <v>0</v>
      </c>
      <c r="AL55" s="186" t="e">
        <f>VLOOKUP($AC55,#REF!,10,FALSE)</f>
        <v>#REF!</v>
      </c>
      <c r="AM55" s="186" t="e">
        <f>VLOOKUP($AC55,#REF!,11,FALSE)</f>
        <v>#REF!</v>
      </c>
      <c r="AN55" s="186" t="e">
        <f>VLOOKUP($AC55,#REF!,12,FALSE)</f>
        <v>#REF!</v>
      </c>
      <c r="AO55" s="186" t="e">
        <f>VLOOKUP($AC55,#REF!,13,FALSE)</f>
        <v>#REF!</v>
      </c>
      <c r="AP55" s="5" t="s">
        <v>447</v>
      </c>
      <c r="AQ55" s="58" t="s">
        <v>373</v>
      </c>
      <c r="AR55" s="2" t="s">
        <v>446</v>
      </c>
      <c r="AS55" s="37" t="s">
        <v>309</v>
      </c>
      <c r="AT55" s="128" t="s">
        <v>470</v>
      </c>
      <c r="AU55" s="184" t="s">
        <v>387</v>
      </c>
      <c r="AV55" s="177" t="s">
        <v>388</v>
      </c>
      <c r="AW55" s="58" t="s">
        <v>373</v>
      </c>
      <c r="AX55" s="35" t="s">
        <v>383</v>
      </c>
      <c r="AY55" s="35" t="s">
        <v>381</v>
      </c>
      <c r="AZ55" s="2" t="s">
        <v>65</v>
      </c>
      <c r="BC55" s="210">
        <f t="shared" ca="1" si="17"/>
        <v>-84</v>
      </c>
      <c r="BD55" s="211">
        <f t="shared" si="18"/>
        <v>1</v>
      </c>
      <c r="BE55" s="212">
        <f t="shared" si="19"/>
        <v>0</v>
      </c>
      <c r="BF55" s="210">
        <f t="shared" si="10"/>
        <v>1</v>
      </c>
      <c r="BG55" s="215">
        <f t="shared" si="20"/>
        <v>12633362.26</v>
      </c>
      <c r="BH55" s="215" t="e">
        <f t="shared" si="11"/>
        <v>#REF!</v>
      </c>
      <c r="BI55" s="215" t="e">
        <f t="shared" si="12"/>
        <v>#REF!</v>
      </c>
      <c r="BJ55" s="191" t="e">
        <f t="shared" si="21"/>
        <v>#REF!</v>
      </c>
      <c r="BK55" s="215" t="e">
        <f t="shared" si="13"/>
        <v>#REF!</v>
      </c>
      <c r="BL55" s="215" t="e">
        <f t="shared" si="14"/>
        <v>#REF!</v>
      </c>
      <c r="BM55" s="204">
        <v>676</v>
      </c>
      <c r="BN55" s="218" t="e">
        <f t="shared" si="15"/>
        <v>#REF!</v>
      </c>
      <c r="BO55" s="242" t="str">
        <f t="shared" si="22"/>
        <v>Ejecutar un plan de acción sobre estilos de vida saludables</v>
      </c>
      <c r="BP55" s="18">
        <f t="shared" si="16"/>
        <v>13517697.6182</v>
      </c>
      <c r="BQ55" s="269">
        <v>52</v>
      </c>
      <c r="BR55" s="19"/>
    </row>
    <row r="56" spans="1:70" s="10" customFormat="1" ht="74.25" customHeight="1" x14ac:dyDescent="0.25">
      <c r="A56" s="7" t="s">
        <v>153</v>
      </c>
      <c r="B56" s="7" t="s">
        <v>165</v>
      </c>
      <c r="C56" s="7" t="s">
        <v>166</v>
      </c>
      <c r="D56" s="7" t="s">
        <v>256</v>
      </c>
      <c r="E56" s="2" t="s">
        <v>65</v>
      </c>
      <c r="F56" s="11" t="s">
        <v>167</v>
      </c>
      <c r="G56" s="26" t="s">
        <v>169</v>
      </c>
      <c r="H56" s="31" t="s">
        <v>83</v>
      </c>
      <c r="I56" s="7" t="s">
        <v>449</v>
      </c>
      <c r="J56" s="40" t="s">
        <v>64</v>
      </c>
      <c r="K56" s="45" t="s">
        <v>65</v>
      </c>
      <c r="L56" s="40" t="s">
        <v>80</v>
      </c>
      <c r="M56" s="101" t="s">
        <v>81</v>
      </c>
      <c r="N56" s="40"/>
      <c r="O56" s="40" t="s">
        <v>82</v>
      </c>
      <c r="P56" s="47" t="s">
        <v>83</v>
      </c>
      <c r="Q56" s="40" t="s">
        <v>84</v>
      </c>
      <c r="R56" s="197" t="s">
        <v>257</v>
      </c>
      <c r="S56" s="148">
        <f t="shared" si="7"/>
        <v>3</v>
      </c>
      <c r="T56" s="2" t="s">
        <v>444</v>
      </c>
      <c r="U56" s="17">
        <v>0</v>
      </c>
      <c r="V56" s="17">
        <v>1</v>
      </c>
      <c r="W56" s="17">
        <v>1</v>
      </c>
      <c r="X56" s="17">
        <v>1</v>
      </c>
      <c r="Y56" s="148">
        <f t="shared" si="8"/>
        <v>3</v>
      </c>
      <c r="Z56" s="228">
        <v>45419</v>
      </c>
      <c r="AA56" s="228">
        <v>45572</v>
      </c>
      <c r="AB56" s="90" t="s">
        <v>336</v>
      </c>
      <c r="AC56" s="187">
        <v>416</v>
      </c>
      <c r="AD56" s="92" t="s">
        <v>249</v>
      </c>
      <c r="AE56" s="90" t="s">
        <v>335</v>
      </c>
      <c r="AF56" s="186">
        <v>35154477.700000003</v>
      </c>
      <c r="AG56" s="7">
        <v>0</v>
      </c>
      <c r="AH56" s="7">
        <v>1</v>
      </c>
      <c r="AI56" s="2">
        <v>1</v>
      </c>
      <c r="AJ56" s="17">
        <v>1</v>
      </c>
      <c r="AK56" s="150">
        <f t="shared" si="9"/>
        <v>3</v>
      </c>
      <c r="AL56" s="186" t="e">
        <f>VLOOKUP($AC56,#REF!,10,FALSE)</f>
        <v>#REF!</v>
      </c>
      <c r="AM56" s="186" t="e">
        <f>VLOOKUP($AC56,#REF!,11,FALSE)</f>
        <v>#REF!</v>
      </c>
      <c r="AN56" s="186" t="e">
        <f>VLOOKUP($AC56,#REF!,12,FALSE)</f>
        <v>#REF!</v>
      </c>
      <c r="AO56" s="186" t="e">
        <f>VLOOKUP($AC56,#REF!,13,FALSE)</f>
        <v>#REF!</v>
      </c>
      <c r="AP56" s="5" t="s">
        <v>447</v>
      </c>
      <c r="AQ56" s="58" t="s">
        <v>373</v>
      </c>
      <c r="AR56" s="2" t="s">
        <v>446</v>
      </c>
      <c r="AS56" s="37" t="s">
        <v>309</v>
      </c>
      <c r="AT56" s="128" t="s">
        <v>469</v>
      </c>
      <c r="AU56" s="184" t="s">
        <v>387</v>
      </c>
      <c r="AV56" s="177" t="s">
        <v>388</v>
      </c>
      <c r="AW56" s="58" t="s">
        <v>373</v>
      </c>
      <c r="AX56" s="35" t="s">
        <v>383</v>
      </c>
      <c r="AY56" s="35" t="s">
        <v>381</v>
      </c>
      <c r="AZ56" s="2" t="s">
        <v>65</v>
      </c>
      <c r="BC56" s="216">
        <f t="shared" ca="1" si="17"/>
        <v>-169</v>
      </c>
      <c r="BD56" s="211">
        <f t="shared" si="18"/>
        <v>3</v>
      </c>
      <c r="BE56" s="212">
        <f t="shared" si="19"/>
        <v>3</v>
      </c>
      <c r="BF56" s="210">
        <f t="shared" si="10"/>
        <v>0</v>
      </c>
      <c r="BG56" s="215">
        <f t="shared" si="20"/>
        <v>35154477.700000003</v>
      </c>
      <c r="BH56" s="215" t="e">
        <f t="shared" si="11"/>
        <v>#REF!</v>
      </c>
      <c r="BI56" s="215" t="e">
        <f t="shared" si="12"/>
        <v>#REF!</v>
      </c>
      <c r="BJ56" s="191" t="e">
        <f t="shared" si="21"/>
        <v>#REF!</v>
      </c>
      <c r="BK56" s="215" t="e">
        <f t="shared" si="13"/>
        <v>#REF!</v>
      </c>
      <c r="BL56" s="215" t="e">
        <f t="shared" si="14"/>
        <v>#REF!</v>
      </c>
      <c r="BM56" s="199">
        <v>416</v>
      </c>
      <c r="BN56" s="218" t="e">
        <f t="shared" si="15"/>
        <v>#REF!</v>
      </c>
      <c r="BO56" s="242" t="str">
        <f t="shared" si="22"/>
        <v>Ejecutar un plan de acción de prevención de condiciones crónicas prevalentes</v>
      </c>
      <c r="BP56" s="18">
        <f t="shared" si="16"/>
        <v>37615291.139000006</v>
      </c>
      <c r="BQ56" s="267">
        <v>53</v>
      </c>
      <c r="BR56" s="19"/>
    </row>
    <row r="57" spans="1:70" s="10" customFormat="1" ht="74.25" customHeight="1" x14ac:dyDescent="0.25">
      <c r="A57" s="7" t="s">
        <v>153</v>
      </c>
      <c r="B57" s="7" t="s">
        <v>165</v>
      </c>
      <c r="C57" s="7" t="s">
        <v>166</v>
      </c>
      <c r="D57" s="7" t="s">
        <v>256</v>
      </c>
      <c r="E57" s="2" t="s">
        <v>65</v>
      </c>
      <c r="F57" s="11" t="s">
        <v>167</v>
      </c>
      <c r="G57" s="26" t="s">
        <v>169</v>
      </c>
      <c r="H57" s="31" t="s">
        <v>83</v>
      </c>
      <c r="I57" s="7" t="s">
        <v>449</v>
      </c>
      <c r="J57" s="40" t="s">
        <v>64</v>
      </c>
      <c r="K57" s="45" t="s">
        <v>65</v>
      </c>
      <c r="L57" s="40" t="s">
        <v>80</v>
      </c>
      <c r="M57" s="101" t="s">
        <v>81</v>
      </c>
      <c r="N57" s="40"/>
      <c r="O57" s="40" t="s">
        <v>82</v>
      </c>
      <c r="P57" s="47" t="s">
        <v>83</v>
      </c>
      <c r="Q57" s="40" t="s">
        <v>84</v>
      </c>
      <c r="R57" s="197" t="s">
        <v>257</v>
      </c>
      <c r="S57" s="148">
        <f t="shared" si="7"/>
        <v>1</v>
      </c>
      <c r="T57" s="2" t="s">
        <v>444</v>
      </c>
      <c r="U57" s="17">
        <v>0</v>
      </c>
      <c r="V57" s="17">
        <v>0</v>
      </c>
      <c r="W57" s="17">
        <v>0</v>
      </c>
      <c r="X57" s="17">
        <v>1</v>
      </c>
      <c r="Y57" s="148">
        <f t="shared" si="8"/>
        <v>1</v>
      </c>
      <c r="Z57" s="228">
        <v>45566</v>
      </c>
      <c r="AA57" s="230">
        <v>45657</v>
      </c>
      <c r="AB57" s="90" t="s">
        <v>410</v>
      </c>
      <c r="AC57" s="187">
        <v>672</v>
      </c>
      <c r="AD57" s="92" t="s">
        <v>249</v>
      </c>
      <c r="AE57" s="90" t="s">
        <v>411</v>
      </c>
      <c r="AF57" s="232">
        <v>13000000</v>
      </c>
      <c r="AG57" s="7">
        <v>0</v>
      </c>
      <c r="AH57" s="7">
        <v>0</v>
      </c>
      <c r="AI57" s="7">
        <v>0</v>
      </c>
      <c r="AJ57" s="238">
        <v>0</v>
      </c>
      <c r="AK57" s="150">
        <f t="shared" si="9"/>
        <v>0</v>
      </c>
      <c r="AL57" s="186" t="e">
        <f>VLOOKUP($AC57,#REF!,10,FALSE)</f>
        <v>#REF!</v>
      </c>
      <c r="AM57" s="186" t="e">
        <f>VLOOKUP($AC57,#REF!,11,FALSE)</f>
        <v>#REF!</v>
      </c>
      <c r="AN57" s="186" t="e">
        <f>VLOOKUP($AC57,#REF!,12,FALSE)</f>
        <v>#REF!</v>
      </c>
      <c r="AO57" s="186" t="e">
        <f>VLOOKUP($AC57,#REF!,13,FALSE)</f>
        <v>#REF!</v>
      </c>
      <c r="AP57" s="5" t="s">
        <v>447</v>
      </c>
      <c r="AQ57" s="58" t="s">
        <v>373</v>
      </c>
      <c r="AR57" s="2" t="s">
        <v>446</v>
      </c>
      <c r="AS57" s="37" t="s">
        <v>309</v>
      </c>
      <c r="AT57" s="128" t="s">
        <v>470</v>
      </c>
      <c r="AU57" s="184" t="s">
        <v>387</v>
      </c>
      <c r="AV57" s="177" t="s">
        <v>388</v>
      </c>
      <c r="AW57" s="58" t="s">
        <v>373</v>
      </c>
      <c r="AX57" s="35" t="s">
        <v>383</v>
      </c>
      <c r="AY57" s="35" t="s">
        <v>381</v>
      </c>
      <c r="AZ57" s="2" t="s">
        <v>65</v>
      </c>
      <c r="BC57" s="210">
        <f t="shared" ca="1" si="17"/>
        <v>-84</v>
      </c>
      <c r="BD57" s="211">
        <f t="shared" si="18"/>
        <v>1</v>
      </c>
      <c r="BE57" s="212">
        <f t="shared" si="19"/>
        <v>0</v>
      </c>
      <c r="BF57" s="210">
        <f t="shared" si="10"/>
        <v>1</v>
      </c>
      <c r="BG57" s="215">
        <f t="shared" si="20"/>
        <v>13000000</v>
      </c>
      <c r="BH57" s="215" t="e">
        <f t="shared" si="11"/>
        <v>#REF!</v>
      </c>
      <c r="BI57" s="215" t="e">
        <f t="shared" si="12"/>
        <v>#REF!</v>
      </c>
      <c r="BJ57" s="191" t="e">
        <f t="shared" si="21"/>
        <v>#REF!</v>
      </c>
      <c r="BK57" s="215" t="e">
        <f t="shared" si="13"/>
        <v>#REF!</v>
      </c>
      <c r="BL57" s="215" t="e">
        <f t="shared" si="14"/>
        <v>#REF!</v>
      </c>
      <c r="BM57" s="199">
        <v>672</v>
      </c>
      <c r="BN57" s="218" t="e">
        <f t="shared" si="15"/>
        <v>#REF!</v>
      </c>
      <c r="BO57" s="242" t="str">
        <f t="shared" si="22"/>
        <v>Ejecutar un plan de acción de prevención de condiciones crónicas prevalentes</v>
      </c>
      <c r="BP57" s="18">
        <f t="shared" si="16"/>
        <v>13910000</v>
      </c>
      <c r="BQ57" s="267">
        <v>54</v>
      </c>
      <c r="BR57" s="19"/>
    </row>
    <row r="58" spans="1:70" s="10" customFormat="1" ht="74.25" customHeight="1" x14ac:dyDescent="0.25">
      <c r="A58" s="7" t="s">
        <v>258</v>
      </c>
      <c r="B58" s="7" t="s">
        <v>259</v>
      </c>
      <c r="C58" s="7" t="s">
        <v>166</v>
      </c>
      <c r="D58" s="7" t="s">
        <v>136</v>
      </c>
      <c r="E58" s="2" t="s">
        <v>65</v>
      </c>
      <c r="F58" s="3" t="s">
        <v>167</v>
      </c>
      <c r="G58" s="27" t="s">
        <v>170</v>
      </c>
      <c r="H58" s="31" t="s">
        <v>135</v>
      </c>
      <c r="I58" s="7" t="s">
        <v>449</v>
      </c>
      <c r="J58" s="40" t="s">
        <v>64</v>
      </c>
      <c r="K58" s="45" t="s">
        <v>65</v>
      </c>
      <c r="L58" s="40" t="s">
        <v>132</v>
      </c>
      <c r="M58" s="101" t="s">
        <v>133</v>
      </c>
      <c r="N58" s="40"/>
      <c r="O58" s="40" t="s">
        <v>134</v>
      </c>
      <c r="P58" s="47" t="s">
        <v>135</v>
      </c>
      <c r="Q58" s="41" t="s">
        <v>136</v>
      </c>
      <c r="R58" s="197" t="s">
        <v>260</v>
      </c>
      <c r="S58" s="148">
        <f t="shared" si="7"/>
        <v>1</v>
      </c>
      <c r="T58" s="2" t="s">
        <v>444</v>
      </c>
      <c r="U58" s="17">
        <v>0</v>
      </c>
      <c r="V58" s="17">
        <v>0</v>
      </c>
      <c r="W58" s="17">
        <v>0</v>
      </c>
      <c r="X58" s="17">
        <v>1</v>
      </c>
      <c r="Y58" s="148">
        <f t="shared" si="8"/>
        <v>1</v>
      </c>
      <c r="Z58" s="228">
        <v>45566</v>
      </c>
      <c r="AA58" s="230">
        <v>45657</v>
      </c>
      <c r="AB58" s="90" t="s">
        <v>421</v>
      </c>
      <c r="AC58" s="229">
        <v>706</v>
      </c>
      <c r="AD58" s="92" t="s">
        <v>249</v>
      </c>
      <c r="AE58" s="90" t="s">
        <v>422</v>
      </c>
      <c r="AF58" s="232">
        <v>85639838.680000007</v>
      </c>
      <c r="AG58" s="7">
        <v>0</v>
      </c>
      <c r="AH58" s="7">
        <v>0</v>
      </c>
      <c r="AI58" s="7">
        <v>0</v>
      </c>
      <c r="AJ58" s="238">
        <v>0</v>
      </c>
      <c r="AK58" s="150">
        <f t="shared" si="9"/>
        <v>0</v>
      </c>
      <c r="AL58" s="186" t="e">
        <f>VLOOKUP($AC58,#REF!,10,FALSE)</f>
        <v>#REF!</v>
      </c>
      <c r="AM58" s="186" t="e">
        <f>VLOOKUP($AC58,#REF!,11,FALSE)</f>
        <v>#REF!</v>
      </c>
      <c r="AN58" s="186" t="e">
        <f>VLOOKUP($AC58,#REF!,12,FALSE)</f>
        <v>#REF!</v>
      </c>
      <c r="AO58" s="186" t="e">
        <f>VLOOKUP($AC58,#REF!,13,FALSE)</f>
        <v>#REF!</v>
      </c>
      <c r="AP58" s="70" t="s">
        <v>450</v>
      </c>
      <c r="AQ58" s="58" t="s">
        <v>373</v>
      </c>
      <c r="AR58" s="2" t="s">
        <v>446</v>
      </c>
      <c r="AS58" s="37" t="s">
        <v>309</v>
      </c>
      <c r="AT58" s="128" t="s">
        <v>470</v>
      </c>
      <c r="AU58" s="184" t="s">
        <v>387</v>
      </c>
      <c r="AV58" s="177" t="s">
        <v>388</v>
      </c>
      <c r="AW58" s="58" t="s">
        <v>373</v>
      </c>
      <c r="AX58" s="35" t="s">
        <v>383</v>
      </c>
      <c r="AY58" s="35" t="s">
        <v>381</v>
      </c>
      <c r="AZ58" s="2" t="s">
        <v>65</v>
      </c>
      <c r="BC58" s="210">
        <f t="shared" ca="1" si="17"/>
        <v>-84</v>
      </c>
      <c r="BD58" s="211">
        <f t="shared" si="18"/>
        <v>1</v>
      </c>
      <c r="BE58" s="212">
        <f t="shared" si="19"/>
        <v>0</v>
      </c>
      <c r="BF58" s="210">
        <f t="shared" si="10"/>
        <v>1</v>
      </c>
      <c r="BG58" s="215">
        <f t="shared" si="20"/>
        <v>85639838.680000007</v>
      </c>
      <c r="BH58" s="215" t="e">
        <f t="shared" si="11"/>
        <v>#REF!</v>
      </c>
      <c r="BI58" s="215" t="e">
        <f t="shared" si="12"/>
        <v>#REF!</v>
      </c>
      <c r="BJ58" s="191" t="e">
        <f t="shared" si="21"/>
        <v>#REF!</v>
      </c>
      <c r="BK58" s="215" t="e">
        <f t="shared" si="13"/>
        <v>#REF!</v>
      </c>
      <c r="BL58" s="215" t="e">
        <f t="shared" si="14"/>
        <v>#REF!</v>
      </c>
      <c r="BM58" s="204">
        <v>706</v>
      </c>
      <c r="BN58" s="218" t="e">
        <f t="shared" si="15"/>
        <v>#REF!</v>
      </c>
      <c r="BO58" s="242" t="str">
        <f t="shared" si="22"/>
        <v>Ejecutar un plan de acción de promoción de la salud con población diferencial</v>
      </c>
      <c r="BP58" s="18">
        <f t="shared" si="16"/>
        <v>91634627.38760002</v>
      </c>
      <c r="BQ58" s="269">
        <v>55</v>
      </c>
      <c r="BR58" s="19"/>
    </row>
    <row r="59" spans="1:70" s="10" customFormat="1" ht="74.25" customHeight="1" x14ac:dyDescent="0.25">
      <c r="A59" s="7" t="s">
        <v>153</v>
      </c>
      <c r="B59" s="7" t="s">
        <v>165</v>
      </c>
      <c r="C59" s="7" t="s">
        <v>171</v>
      </c>
      <c r="D59" s="7" t="s">
        <v>70</v>
      </c>
      <c r="E59" s="2" t="s">
        <v>65</v>
      </c>
      <c r="F59" s="12" t="s">
        <v>172</v>
      </c>
      <c r="G59" s="28" t="s">
        <v>173</v>
      </c>
      <c r="H59" s="31" t="s">
        <v>70</v>
      </c>
      <c r="I59" s="7" t="s">
        <v>449</v>
      </c>
      <c r="J59" s="40" t="s">
        <v>64</v>
      </c>
      <c r="K59" s="45" t="s">
        <v>65</v>
      </c>
      <c r="L59" s="40" t="s">
        <v>66</v>
      </c>
      <c r="M59" s="101" t="s">
        <v>67</v>
      </c>
      <c r="N59" s="40"/>
      <c r="O59" s="40" t="s">
        <v>68</v>
      </c>
      <c r="P59" s="47" t="s">
        <v>69</v>
      </c>
      <c r="Q59" s="41" t="s">
        <v>70</v>
      </c>
      <c r="R59" s="197" t="s">
        <v>261</v>
      </c>
      <c r="S59" s="148">
        <f t="shared" si="7"/>
        <v>1</v>
      </c>
      <c r="T59" s="2" t="s">
        <v>444</v>
      </c>
      <c r="U59" s="17">
        <v>0</v>
      </c>
      <c r="V59" s="17">
        <v>0</v>
      </c>
      <c r="W59" s="17">
        <v>0</v>
      </c>
      <c r="X59" s="17">
        <v>1</v>
      </c>
      <c r="Y59" s="148">
        <f t="shared" si="8"/>
        <v>1</v>
      </c>
      <c r="Z59" s="230">
        <v>45611</v>
      </c>
      <c r="AA59" s="230">
        <v>45656</v>
      </c>
      <c r="AB59" s="90" t="s">
        <v>406</v>
      </c>
      <c r="AC59" s="187">
        <v>669</v>
      </c>
      <c r="AD59" s="90" t="s">
        <v>249</v>
      </c>
      <c r="AE59" s="90" t="s">
        <v>407</v>
      </c>
      <c r="AF59" s="233">
        <v>67205947.319999993</v>
      </c>
      <c r="AG59" s="7">
        <v>0</v>
      </c>
      <c r="AH59" s="7">
        <v>0</v>
      </c>
      <c r="AI59" s="7">
        <v>0</v>
      </c>
      <c r="AJ59" s="238">
        <v>0</v>
      </c>
      <c r="AK59" s="150">
        <f t="shared" si="9"/>
        <v>0</v>
      </c>
      <c r="AL59" s="186" t="e">
        <f>VLOOKUP($AC59,#REF!,10,FALSE)</f>
        <v>#REF!</v>
      </c>
      <c r="AM59" s="186" t="e">
        <f>VLOOKUP($AC59,#REF!,11,FALSE)</f>
        <v>#REF!</v>
      </c>
      <c r="AN59" s="186" t="e">
        <f>VLOOKUP($AC59,#REF!,12,FALSE)</f>
        <v>#REF!</v>
      </c>
      <c r="AO59" s="186" t="e">
        <f>VLOOKUP($AC59,#REF!,13,FALSE)</f>
        <v>#REF!</v>
      </c>
      <c r="AP59" s="5" t="s">
        <v>447</v>
      </c>
      <c r="AQ59" s="58" t="s">
        <v>373</v>
      </c>
      <c r="AR59" s="2" t="s">
        <v>446</v>
      </c>
      <c r="AS59" s="37" t="s">
        <v>369</v>
      </c>
      <c r="AT59" s="128" t="s">
        <v>393</v>
      </c>
      <c r="AU59" s="184" t="s">
        <v>387</v>
      </c>
      <c r="AV59" s="177" t="s">
        <v>388</v>
      </c>
      <c r="AW59" s="58" t="s">
        <v>373</v>
      </c>
      <c r="AX59" s="35" t="s">
        <v>383</v>
      </c>
      <c r="AY59" s="35" t="s">
        <v>381</v>
      </c>
      <c r="AZ59" s="2" t="s">
        <v>65</v>
      </c>
      <c r="BC59" s="210">
        <f t="shared" ca="1" si="17"/>
        <v>-85</v>
      </c>
      <c r="BD59" s="211">
        <f t="shared" si="18"/>
        <v>1</v>
      </c>
      <c r="BE59" s="212">
        <f t="shared" si="19"/>
        <v>0</v>
      </c>
      <c r="BF59" s="210">
        <f t="shared" si="10"/>
        <v>1</v>
      </c>
      <c r="BG59" s="215">
        <f t="shared" si="20"/>
        <v>67205947.319999993</v>
      </c>
      <c r="BH59" s="215" t="e">
        <f t="shared" si="11"/>
        <v>#REF!</v>
      </c>
      <c r="BI59" s="215" t="e">
        <f t="shared" si="12"/>
        <v>#REF!</v>
      </c>
      <c r="BJ59" s="191" t="e">
        <f t="shared" si="21"/>
        <v>#REF!</v>
      </c>
      <c r="BK59" s="215" t="e">
        <f t="shared" si="13"/>
        <v>#REF!</v>
      </c>
      <c r="BL59" s="215" t="e">
        <f t="shared" si="14"/>
        <v>#REF!</v>
      </c>
      <c r="BM59" s="199">
        <v>669</v>
      </c>
      <c r="BN59" s="218" t="e">
        <f t="shared" si="15"/>
        <v>#REF!</v>
      </c>
      <c r="BO59" s="242" t="str">
        <f t="shared" si="22"/>
        <v>Realizar un diagnóstico sobre consumo de sustancias psicoactivas</v>
      </c>
      <c r="BP59" s="18">
        <f t="shared" si="16"/>
        <v>71910363.632399991</v>
      </c>
      <c r="BQ59" s="267">
        <v>56</v>
      </c>
      <c r="BR59" s="19"/>
    </row>
    <row r="60" spans="1:70" s="10" customFormat="1" ht="74.25" customHeight="1" x14ac:dyDescent="0.25">
      <c r="A60" s="7" t="s">
        <v>153</v>
      </c>
      <c r="B60" s="7" t="s">
        <v>165</v>
      </c>
      <c r="C60" s="7" t="s">
        <v>174</v>
      </c>
      <c r="D60" s="7" t="s">
        <v>75</v>
      </c>
      <c r="E60" s="2" t="s">
        <v>65</v>
      </c>
      <c r="F60" s="2" t="s">
        <v>175</v>
      </c>
      <c r="G60" s="16" t="s">
        <v>176</v>
      </c>
      <c r="H60" s="31" t="s">
        <v>74</v>
      </c>
      <c r="I60" s="7" t="s">
        <v>449</v>
      </c>
      <c r="J60" s="40" t="s">
        <v>64</v>
      </c>
      <c r="K60" s="45" t="s">
        <v>65</v>
      </c>
      <c r="L60" s="40" t="s">
        <v>71</v>
      </c>
      <c r="M60" s="101" t="s">
        <v>72</v>
      </c>
      <c r="N60" s="40"/>
      <c r="O60" s="40" t="s">
        <v>73</v>
      </c>
      <c r="P60" s="47" t="s">
        <v>74</v>
      </c>
      <c r="Q60" s="41" t="s">
        <v>75</v>
      </c>
      <c r="R60" s="197" t="s">
        <v>262</v>
      </c>
      <c r="S60" s="148">
        <f t="shared" si="7"/>
        <v>3</v>
      </c>
      <c r="T60" s="2" t="s">
        <v>444</v>
      </c>
      <c r="U60" s="17">
        <v>0</v>
      </c>
      <c r="V60" s="17">
        <v>1</v>
      </c>
      <c r="W60" s="17">
        <v>1</v>
      </c>
      <c r="X60" s="17">
        <v>1</v>
      </c>
      <c r="Y60" s="148">
        <f t="shared" si="8"/>
        <v>3</v>
      </c>
      <c r="Z60" s="228">
        <v>45419</v>
      </c>
      <c r="AA60" s="228">
        <v>45572</v>
      </c>
      <c r="AB60" s="90" t="s">
        <v>310</v>
      </c>
      <c r="AC60" s="229">
        <v>398</v>
      </c>
      <c r="AD60" s="92" t="s">
        <v>249</v>
      </c>
      <c r="AE60" s="90" t="s">
        <v>311</v>
      </c>
      <c r="AF60" s="219">
        <v>122138576.55</v>
      </c>
      <c r="AG60" s="7">
        <v>0</v>
      </c>
      <c r="AH60" s="7">
        <v>1</v>
      </c>
      <c r="AI60" s="2">
        <v>1</v>
      </c>
      <c r="AJ60" s="17">
        <v>1</v>
      </c>
      <c r="AK60" s="150">
        <f t="shared" si="9"/>
        <v>3</v>
      </c>
      <c r="AL60" s="186" t="e">
        <f>VLOOKUP($AC60,#REF!,10,FALSE)</f>
        <v>#REF!</v>
      </c>
      <c r="AM60" s="186" t="e">
        <f>VLOOKUP($AC60,#REF!,11,FALSE)</f>
        <v>#REF!</v>
      </c>
      <c r="AN60" s="186" t="e">
        <f>VLOOKUP($AC60,#REF!,12,FALSE)</f>
        <v>#REF!</v>
      </c>
      <c r="AO60" s="186" t="e">
        <f>VLOOKUP($AC60,#REF!,13,FALSE)</f>
        <v>#REF!</v>
      </c>
      <c r="AP60" s="5" t="s">
        <v>447</v>
      </c>
      <c r="AQ60" s="58" t="s">
        <v>373</v>
      </c>
      <c r="AR60" s="2" t="s">
        <v>446</v>
      </c>
      <c r="AS60" s="37" t="s">
        <v>309</v>
      </c>
      <c r="AT60" s="128" t="s">
        <v>469</v>
      </c>
      <c r="AU60" s="184" t="s">
        <v>387</v>
      </c>
      <c r="AV60" s="177" t="s">
        <v>388</v>
      </c>
      <c r="AW60" s="58" t="s">
        <v>373</v>
      </c>
      <c r="AX60" s="35" t="s">
        <v>383</v>
      </c>
      <c r="AY60" s="35" t="s">
        <v>381</v>
      </c>
      <c r="AZ60" s="2" t="s">
        <v>65</v>
      </c>
      <c r="BC60" s="216">
        <f t="shared" ca="1" si="17"/>
        <v>-169</v>
      </c>
      <c r="BD60" s="211">
        <f t="shared" si="18"/>
        <v>3</v>
      </c>
      <c r="BE60" s="212">
        <f t="shared" si="19"/>
        <v>3</v>
      </c>
      <c r="BF60" s="210">
        <f t="shared" si="10"/>
        <v>0</v>
      </c>
      <c r="BG60" s="215">
        <f t="shared" si="20"/>
        <v>122138576.55</v>
      </c>
      <c r="BH60" s="215" t="e">
        <f t="shared" si="11"/>
        <v>#REF!</v>
      </c>
      <c r="BI60" s="215" t="e">
        <f t="shared" si="12"/>
        <v>#REF!</v>
      </c>
      <c r="BJ60" s="191" t="e">
        <f t="shared" si="21"/>
        <v>#REF!</v>
      </c>
      <c r="BK60" s="215" t="e">
        <f t="shared" si="13"/>
        <v>#REF!</v>
      </c>
      <c r="BL60" s="215" t="e">
        <f t="shared" si="14"/>
        <v>#REF!</v>
      </c>
      <c r="BM60" s="204">
        <v>398</v>
      </c>
      <c r="BN60" s="218" t="e">
        <f t="shared" si="15"/>
        <v>#REF!</v>
      </c>
      <c r="BO60" s="242" t="str">
        <f t="shared" si="22"/>
        <v>Ejecutar un proyecto de salud sexual y reproductiva a nivel local</v>
      </c>
      <c r="BP60" s="18">
        <f t="shared" si="16"/>
        <v>130688276.9085</v>
      </c>
      <c r="BQ60" s="267">
        <v>57</v>
      </c>
      <c r="BR60" s="19"/>
    </row>
    <row r="61" spans="1:70" s="10" customFormat="1" ht="74.25" customHeight="1" x14ac:dyDescent="0.25">
      <c r="A61" s="7" t="s">
        <v>153</v>
      </c>
      <c r="B61" s="7" t="s">
        <v>165</v>
      </c>
      <c r="C61" s="7" t="s">
        <v>174</v>
      </c>
      <c r="D61" s="7" t="s">
        <v>75</v>
      </c>
      <c r="E61" s="2" t="s">
        <v>65</v>
      </c>
      <c r="F61" s="2" t="s">
        <v>175</v>
      </c>
      <c r="G61" s="16" t="s">
        <v>176</v>
      </c>
      <c r="H61" s="31" t="s">
        <v>74</v>
      </c>
      <c r="I61" s="7" t="s">
        <v>449</v>
      </c>
      <c r="J61" s="40" t="s">
        <v>64</v>
      </c>
      <c r="K61" s="45" t="s">
        <v>65</v>
      </c>
      <c r="L61" s="40" t="s">
        <v>71</v>
      </c>
      <c r="M61" s="101" t="s">
        <v>72</v>
      </c>
      <c r="N61" s="40"/>
      <c r="O61" s="40" t="s">
        <v>73</v>
      </c>
      <c r="P61" s="47" t="s">
        <v>74</v>
      </c>
      <c r="Q61" s="41" t="s">
        <v>75</v>
      </c>
      <c r="R61" s="197" t="s">
        <v>262</v>
      </c>
      <c r="S61" s="148">
        <f t="shared" si="7"/>
        <v>3</v>
      </c>
      <c r="T61" s="2" t="s">
        <v>444</v>
      </c>
      <c r="U61" s="17">
        <v>0</v>
      </c>
      <c r="V61" s="17">
        <v>1</v>
      </c>
      <c r="W61" s="17">
        <v>1</v>
      </c>
      <c r="X61" s="17">
        <v>1</v>
      </c>
      <c r="Y61" s="148">
        <f t="shared" si="8"/>
        <v>3</v>
      </c>
      <c r="Z61" s="228">
        <v>45419</v>
      </c>
      <c r="AA61" s="228">
        <v>45572</v>
      </c>
      <c r="AB61" s="90" t="s">
        <v>312</v>
      </c>
      <c r="AC61" s="229">
        <v>399</v>
      </c>
      <c r="AD61" s="92" t="s">
        <v>249</v>
      </c>
      <c r="AE61" s="90" t="s">
        <v>311</v>
      </c>
      <c r="AF61" s="219">
        <v>7073913.3899999997</v>
      </c>
      <c r="AG61" s="7">
        <v>0</v>
      </c>
      <c r="AH61" s="7">
        <v>1</v>
      </c>
      <c r="AI61" s="2">
        <v>1</v>
      </c>
      <c r="AJ61" s="17">
        <v>1</v>
      </c>
      <c r="AK61" s="150">
        <f t="shared" si="9"/>
        <v>3</v>
      </c>
      <c r="AL61" s="186" t="e">
        <f>VLOOKUP($AC61,#REF!,10,FALSE)</f>
        <v>#REF!</v>
      </c>
      <c r="AM61" s="186" t="e">
        <f>VLOOKUP($AC61,#REF!,11,FALSE)</f>
        <v>#REF!</v>
      </c>
      <c r="AN61" s="186" t="e">
        <f>VLOOKUP($AC61,#REF!,12,FALSE)</f>
        <v>#REF!</v>
      </c>
      <c r="AO61" s="186" t="e">
        <f>VLOOKUP($AC61,#REF!,13,FALSE)</f>
        <v>#REF!</v>
      </c>
      <c r="AP61" s="5" t="s">
        <v>447</v>
      </c>
      <c r="AQ61" s="58" t="s">
        <v>373</v>
      </c>
      <c r="AR61" s="2" t="s">
        <v>446</v>
      </c>
      <c r="AS61" s="37" t="s">
        <v>309</v>
      </c>
      <c r="AT61" s="128" t="s">
        <v>469</v>
      </c>
      <c r="AU61" s="184" t="s">
        <v>387</v>
      </c>
      <c r="AV61" s="177" t="s">
        <v>388</v>
      </c>
      <c r="AW61" s="58" t="s">
        <v>373</v>
      </c>
      <c r="AX61" s="35" t="s">
        <v>383</v>
      </c>
      <c r="AY61" s="35" t="s">
        <v>381</v>
      </c>
      <c r="AZ61" s="2" t="s">
        <v>65</v>
      </c>
      <c r="BC61" s="216">
        <f t="shared" ca="1" si="17"/>
        <v>-169</v>
      </c>
      <c r="BD61" s="211">
        <f t="shared" si="18"/>
        <v>3</v>
      </c>
      <c r="BE61" s="212">
        <f t="shared" si="19"/>
        <v>3</v>
      </c>
      <c r="BF61" s="210">
        <f t="shared" si="10"/>
        <v>0</v>
      </c>
      <c r="BG61" s="215">
        <f t="shared" si="20"/>
        <v>7073913.3899999997</v>
      </c>
      <c r="BH61" s="215" t="e">
        <f t="shared" si="11"/>
        <v>#REF!</v>
      </c>
      <c r="BI61" s="215" t="e">
        <f t="shared" si="12"/>
        <v>#REF!</v>
      </c>
      <c r="BJ61" s="191" t="e">
        <f t="shared" si="21"/>
        <v>#REF!</v>
      </c>
      <c r="BK61" s="215" t="e">
        <f t="shared" si="13"/>
        <v>#REF!</v>
      </c>
      <c r="BL61" s="215" t="e">
        <f t="shared" si="14"/>
        <v>#REF!</v>
      </c>
      <c r="BM61" s="204">
        <v>399</v>
      </c>
      <c r="BN61" s="218" t="e">
        <f t="shared" si="15"/>
        <v>#REF!</v>
      </c>
      <c r="BO61" s="242" t="str">
        <f t="shared" si="22"/>
        <v>Ejecutar un proyecto de salud sexual y reproductiva a nivel local</v>
      </c>
      <c r="BP61" s="18">
        <f t="shared" si="16"/>
        <v>7569087.3273</v>
      </c>
      <c r="BQ61" s="269">
        <v>58</v>
      </c>
      <c r="BR61" s="19"/>
    </row>
    <row r="62" spans="1:70" s="10" customFormat="1" ht="74.25" customHeight="1" x14ac:dyDescent="0.25">
      <c r="A62" s="7" t="s">
        <v>153</v>
      </c>
      <c r="B62" s="7" t="s">
        <v>165</v>
      </c>
      <c r="C62" s="7" t="s">
        <v>174</v>
      </c>
      <c r="D62" s="7" t="s">
        <v>75</v>
      </c>
      <c r="E62" s="2" t="s">
        <v>65</v>
      </c>
      <c r="F62" s="2" t="s">
        <v>175</v>
      </c>
      <c r="G62" s="16" t="s">
        <v>176</v>
      </c>
      <c r="H62" s="31" t="s">
        <v>74</v>
      </c>
      <c r="I62" s="7" t="s">
        <v>449</v>
      </c>
      <c r="J62" s="40" t="s">
        <v>64</v>
      </c>
      <c r="K62" s="45" t="s">
        <v>65</v>
      </c>
      <c r="L62" s="40" t="s">
        <v>71</v>
      </c>
      <c r="M62" s="101" t="s">
        <v>72</v>
      </c>
      <c r="N62" s="40"/>
      <c r="O62" s="40" t="s">
        <v>73</v>
      </c>
      <c r="P62" s="47" t="s">
        <v>74</v>
      </c>
      <c r="Q62" s="41" t="s">
        <v>75</v>
      </c>
      <c r="R62" s="197" t="s">
        <v>262</v>
      </c>
      <c r="S62" s="148">
        <f t="shared" si="7"/>
        <v>3</v>
      </c>
      <c r="T62" s="2" t="s">
        <v>444</v>
      </c>
      <c r="U62" s="17">
        <v>0</v>
      </c>
      <c r="V62" s="17">
        <v>1</v>
      </c>
      <c r="W62" s="17">
        <v>1</v>
      </c>
      <c r="X62" s="17">
        <v>1</v>
      </c>
      <c r="Y62" s="148">
        <f t="shared" si="8"/>
        <v>3</v>
      </c>
      <c r="Z62" s="228">
        <v>45419</v>
      </c>
      <c r="AA62" s="228">
        <v>45572</v>
      </c>
      <c r="AB62" s="90" t="s">
        <v>313</v>
      </c>
      <c r="AC62" s="229">
        <v>400</v>
      </c>
      <c r="AD62" s="92" t="s">
        <v>249</v>
      </c>
      <c r="AE62" s="90" t="s">
        <v>311</v>
      </c>
      <c r="AF62" s="219">
        <v>8891958.4000000004</v>
      </c>
      <c r="AG62" s="7">
        <v>0</v>
      </c>
      <c r="AH62" s="7">
        <v>1</v>
      </c>
      <c r="AI62" s="2">
        <v>1</v>
      </c>
      <c r="AJ62" s="17">
        <v>1</v>
      </c>
      <c r="AK62" s="150">
        <f t="shared" si="9"/>
        <v>3</v>
      </c>
      <c r="AL62" s="186" t="e">
        <f>VLOOKUP($AC62,#REF!,10,FALSE)</f>
        <v>#REF!</v>
      </c>
      <c r="AM62" s="186" t="e">
        <f>VLOOKUP($AC62,#REF!,11,FALSE)</f>
        <v>#REF!</v>
      </c>
      <c r="AN62" s="186" t="e">
        <f>VLOOKUP($AC62,#REF!,12,FALSE)</f>
        <v>#REF!</v>
      </c>
      <c r="AO62" s="186" t="e">
        <f>VLOOKUP($AC62,#REF!,13,FALSE)</f>
        <v>#REF!</v>
      </c>
      <c r="AP62" s="5" t="s">
        <v>447</v>
      </c>
      <c r="AQ62" s="58" t="s">
        <v>373</v>
      </c>
      <c r="AR62" s="2" t="s">
        <v>446</v>
      </c>
      <c r="AS62" s="37" t="s">
        <v>309</v>
      </c>
      <c r="AT62" s="128" t="s">
        <v>469</v>
      </c>
      <c r="AU62" s="184" t="s">
        <v>387</v>
      </c>
      <c r="AV62" s="177" t="s">
        <v>388</v>
      </c>
      <c r="AW62" s="58" t="s">
        <v>373</v>
      </c>
      <c r="AX62" s="35" t="s">
        <v>383</v>
      </c>
      <c r="AY62" s="35" t="s">
        <v>381</v>
      </c>
      <c r="AZ62" s="2" t="s">
        <v>65</v>
      </c>
      <c r="BC62" s="216">
        <f t="shared" ca="1" si="17"/>
        <v>-169</v>
      </c>
      <c r="BD62" s="211">
        <f t="shared" si="18"/>
        <v>3</v>
      </c>
      <c r="BE62" s="212">
        <f t="shared" si="19"/>
        <v>3</v>
      </c>
      <c r="BF62" s="210">
        <f t="shared" si="10"/>
        <v>0</v>
      </c>
      <c r="BG62" s="215">
        <f t="shared" si="20"/>
        <v>8891958.4000000004</v>
      </c>
      <c r="BH62" s="215" t="e">
        <f t="shared" si="11"/>
        <v>#REF!</v>
      </c>
      <c r="BI62" s="215" t="e">
        <f t="shared" si="12"/>
        <v>#REF!</v>
      </c>
      <c r="BJ62" s="191" t="e">
        <f t="shared" si="21"/>
        <v>#REF!</v>
      </c>
      <c r="BK62" s="215" t="e">
        <f t="shared" si="13"/>
        <v>#REF!</v>
      </c>
      <c r="BL62" s="215" t="e">
        <f t="shared" si="14"/>
        <v>#REF!</v>
      </c>
      <c r="BM62" s="204">
        <v>400</v>
      </c>
      <c r="BN62" s="218" t="e">
        <f t="shared" si="15"/>
        <v>#REF!</v>
      </c>
      <c r="BO62" s="242" t="str">
        <f t="shared" si="22"/>
        <v>Ejecutar un proyecto de salud sexual y reproductiva a nivel local</v>
      </c>
      <c r="BP62" s="18">
        <f t="shared" si="16"/>
        <v>9514395.4880000018</v>
      </c>
      <c r="BQ62" s="267">
        <v>59</v>
      </c>
      <c r="BR62" s="19"/>
    </row>
    <row r="63" spans="1:70" s="10" customFormat="1" ht="74.25" customHeight="1" x14ac:dyDescent="0.25">
      <c r="A63" s="7" t="s">
        <v>153</v>
      </c>
      <c r="B63" s="7" t="s">
        <v>165</v>
      </c>
      <c r="C63" s="7" t="s">
        <v>174</v>
      </c>
      <c r="D63" s="7" t="s">
        <v>75</v>
      </c>
      <c r="E63" s="2" t="s">
        <v>65</v>
      </c>
      <c r="F63" s="2" t="s">
        <v>175</v>
      </c>
      <c r="G63" s="16" t="s">
        <v>176</v>
      </c>
      <c r="H63" s="31" t="s">
        <v>74</v>
      </c>
      <c r="I63" s="7" t="s">
        <v>449</v>
      </c>
      <c r="J63" s="40" t="s">
        <v>64</v>
      </c>
      <c r="K63" s="45" t="s">
        <v>65</v>
      </c>
      <c r="L63" s="40" t="s">
        <v>71</v>
      </c>
      <c r="M63" s="101" t="s">
        <v>72</v>
      </c>
      <c r="N63" s="40"/>
      <c r="O63" s="40" t="s">
        <v>73</v>
      </c>
      <c r="P63" s="47" t="s">
        <v>74</v>
      </c>
      <c r="Q63" s="41" t="s">
        <v>75</v>
      </c>
      <c r="R63" s="197" t="s">
        <v>262</v>
      </c>
      <c r="S63" s="148">
        <f t="shared" si="7"/>
        <v>1</v>
      </c>
      <c r="T63" s="2" t="s">
        <v>444</v>
      </c>
      <c r="U63" s="17">
        <v>0</v>
      </c>
      <c r="V63" s="17">
        <v>0</v>
      </c>
      <c r="W63" s="17">
        <v>0</v>
      </c>
      <c r="X63" s="17">
        <v>1</v>
      </c>
      <c r="Y63" s="148">
        <f t="shared" si="8"/>
        <v>1</v>
      </c>
      <c r="Z63" s="228">
        <v>45383</v>
      </c>
      <c r="AA63" s="230">
        <v>45657</v>
      </c>
      <c r="AB63" s="90" t="s">
        <v>408</v>
      </c>
      <c r="AC63" s="229">
        <v>670</v>
      </c>
      <c r="AD63" s="92" t="s">
        <v>249</v>
      </c>
      <c r="AE63" s="90" t="s">
        <v>311</v>
      </c>
      <c r="AF63" s="232">
        <v>14081048.42</v>
      </c>
      <c r="AG63" s="7">
        <v>0</v>
      </c>
      <c r="AH63" s="7">
        <v>0</v>
      </c>
      <c r="AI63" s="7">
        <v>0</v>
      </c>
      <c r="AJ63" s="238">
        <v>0</v>
      </c>
      <c r="AK63" s="150">
        <f t="shared" si="9"/>
        <v>0</v>
      </c>
      <c r="AL63" s="186" t="e">
        <f>VLOOKUP($AC63,#REF!,10,FALSE)</f>
        <v>#REF!</v>
      </c>
      <c r="AM63" s="186" t="e">
        <f>VLOOKUP($AC63,#REF!,11,FALSE)</f>
        <v>#REF!</v>
      </c>
      <c r="AN63" s="186" t="e">
        <f>VLOOKUP($AC63,#REF!,12,FALSE)</f>
        <v>#REF!</v>
      </c>
      <c r="AO63" s="186" t="e">
        <f>VLOOKUP($AC63,#REF!,13,FALSE)</f>
        <v>#REF!</v>
      </c>
      <c r="AP63" s="5" t="s">
        <v>447</v>
      </c>
      <c r="AQ63" s="58" t="s">
        <v>373</v>
      </c>
      <c r="AR63" s="2" t="s">
        <v>446</v>
      </c>
      <c r="AS63" s="37" t="s">
        <v>309</v>
      </c>
      <c r="AT63" s="128" t="s">
        <v>470</v>
      </c>
      <c r="AU63" s="184" t="s">
        <v>387</v>
      </c>
      <c r="AV63" s="177" t="s">
        <v>388</v>
      </c>
      <c r="AW63" s="58" t="s">
        <v>373</v>
      </c>
      <c r="AX63" s="35" t="s">
        <v>383</v>
      </c>
      <c r="AY63" s="35" t="s">
        <v>381</v>
      </c>
      <c r="AZ63" s="2" t="s">
        <v>65</v>
      </c>
      <c r="BC63" s="210">
        <f t="shared" ca="1" si="17"/>
        <v>-84</v>
      </c>
      <c r="BD63" s="211">
        <f t="shared" si="18"/>
        <v>1</v>
      </c>
      <c r="BE63" s="212">
        <f t="shared" si="19"/>
        <v>0</v>
      </c>
      <c r="BF63" s="210">
        <f t="shared" si="10"/>
        <v>1</v>
      </c>
      <c r="BG63" s="215">
        <f t="shared" si="20"/>
        <v>14081048.42</v>
      </c>
      <c r="BH63" s="215" t="e">
        <f t="shared" si="11"/>
        <v>#REF!</v>
      </c>
      <c r="BI63" s="215" t="e">
        <f t="shared" si="12"/>
        <v>#REF!</v>
      </c>
      <c r="BJ63" s="191" t="e">
        <f t="shared" si="21"/>
        <v>#REF!</v>
      </c>
      <c r="BK63" s="215" t="e">
        <f t="shared" si="13"/>
        <v>#REF!</v>
      </c>
      <c r="BL63" s="215" t="e">
        <f t="shared" si="14"/>
        <v>#REF!</v>
      </c>
      <c r="BM63" s="204">
        <v>670</v>
      </c>
      <c r="BN63" s="218" t="e">
        <f t="shared" si="15"/>
        <v>#REF!</v>
      </c>
      <c r="BO63" s="242" t="str">
        <f t="shared" si="22"/>
        <v>Ejecutar un proyecto de salud sexual y reproductiva a nivel local</v>
      </c>
      <c r="BP63" s="18">
        <f t="shared" si="16"/>
        <v>15066721.809400002</v>
      </c>
      <c r="BQ63" s="267">
        <v>60</v>
      </c>
      <c r="BR63" s="19"/>
    </row>
    <row r="64" spans="1:70" s="10" customFormat="1" ht="74.25" customHeight="1" x14ac:dyDescent="0.25">
      <c r="A64" s="7" t="s">
        <v>153</v>
      </c>
      <c r="B64" s="7" t="s">
        <v>165</v>
      </c>
      <c r="C64" s="7" t="s">
        <v>177</v>
      </c>
      <c r="D64" s="7" t="s">
        <v>263</v>
      </c>
      <c r="E64" s="7" t="s">
        <v>44</v>
      </c>
      <c r="F64" s="2" t="s">
        <v>178</v>
      </c>
      <c r="G64" s="16" t="s">
        <v>179</v>
      </c>
      <c r="H64" s="608" t="s">
        <v>62</v>
      </c>
      <c r="I64" s="7" t="s">
        <v>449</v>
      </c>
      <c r="J64" s="40" t="s">
        <v>43</v>
      </c>
      <c r="K64" s="48" t="s">
        <v>44</v>
      </c>
      <c r="L64" s="40" t="s">
        <v>59</v>
      </c>
      <c r="M64" s="101" t="s">
        <v>60</v>
      </c>
      <c r="N64" s="40"/>
      <c r="O64" s="46" t="s">
        <v>61</v>
      </c>
      <c r="P64" s="47" t="s">
        <v>62</v>
      </c>
      <c r="Q64" s="41" t="s">
        <v>63</v>
      </c>
      <c r="R64" s="197" t="s">
        <v>264</v>
      </c>
      <c r="S64" s="148">
        <f t="shared" si="7"/>
        <v>3</v>
      </c>
      <c r="T64" s="2" t="s">
        <v>444</v>
      </c>
      <c r="U64" s="17">
        <v>0</v>
      </c>
      <c r="V64" s="17">
        <v>1</v>
      </c>
      <c r="W64" s="17">
        <v>1</v>
      </c>
      <c r="X64" s="17">
        <v>1</v>
      </c>
      <c r="Y64" s="148">
        <f t="shared" si="8"/>
        <v>3</v>
      </c>
      <c r="Z64" s="228">
        <v>45419</v>
      </c>
      <c r="AA64" s="230">
        <v>45572</v>
      </c>
      <c r="AB64" s="90" t="s">
        <v>326</v>
      </c>
      <c r="AC64" s="229">
        <v>409</v>
      </c>
      <c r="AD64" s="92" t="s">
        <v>249</v>
      </c>
      <c r="AE64" s="90" t="s">
        <v>325</v>
      </c>
      <c r="AF64" s="219">
        <v>12964921.699999999</v>
      </c>
      <c r="AG64" s="7">
        <v>0</v>
      </c>
      <c r="AH64" s="7">
        <v>1</v>
      </c>
      <c r="AI64" s="2">
        <v>1</v>
      </c>
      <c r="AJ64" s="17">
        <v>1</v>
      </c>
      <c r="AK64" s="150">
        <f t="shared" si="9"/>
        <v>3</v>
      </c>
      <c r="AL64" s="186" t="e">
        <f>VLOOKUP($AC64,#REF!,10,FALSE)</f>
        <v>#REF!</v>
      </c>
      <c r="AM64" s="186" t="e">
        <f>VLOOKUP($AC64,#REF!,11,FALSE)</f>
        <v>#REF!</v>
      </c>
      <c r="AN64" s="186" t="e">
        <f>VLOOKUP($AC64,#REF!,12,FALSE)</f>
        <v>#REF!</v>
      </c>
      <c r="AO64" s="186" t="e">
        <f>VLOOKUP($AC64,#REF!,13,FALSE)</f>
        <v>#REF!</v>
      </c>
      <c r="AP64" s="5" t="s">
        <v>447</v>
      </c>
      <c r="AQ64" s="58" t="s">
        <v>373</v>
      </c>
      <c r="AR64" s="2" t="s">
        <v>446</v>
      </c>
      <c r="AS64" s="37" t="s">
        <v>309</v>
      </c>
      <c r="AT64" s="128" t="s">
        <v>469</v>
      </c>
      <c r="AU64" s="184" t="s">
        <v>387</v>
      </c>
      <c r="AV64" s="177" t="s">
        <v>388</v>
      </c>
      <c r="AW64" s="58" t="s">
        <v>373</v>
      </c>
      <c r="AX64" s="35" t="s">
        <v>383</v>
      </c>
      <c r="AY64" s="35" t="s">
        <v>381</v>
      </c>
      <c r="AZ64" s="2" t="s">
        <v>65</v>
      </c>
      <c r="BC64" s="216">
        <f t="shared" ca="1" si="17"/>
        <v>-169</v>
      </c>
      <c r="BD64" s="211">
        <f t="shared" si="18"/>
        <v>3</v>
      </c>
      <c r="BE64" s="212">
        <f t="shared" si="19"/>
        <v>3</v>
      </c>
      <c r="BF64" s="210">
        <f t="shared" si="10"/>
        <v>0</v>
      </c>
      <c r="BG64" s="215">
        <f t="shared" si="20"/>
        <v>12964921.699999999</v>
      </c>
      <c r="BH64" s="215" t="e">
        <f t="shared" si="11"/>
        <v>#REF!</v>
      </c>
      <c r="BI64" s="215" t="e">
        <f t="shared" si="12"/>
        <v>#REF!</v>
      </c>
      <c r="BJ64" s="191" t="e">
        <f t="shared" si="21"/>
        <v>#REF!</v>
      </c>
      <c r="BK64" s="215" t="e">
        <f t="shared" si="13"/>
        <v>#REF!</v>
      </c>
      <c r="BL64" s="215" t="e">
        <f t="shared" si="14"/>
        <v>#REF!</v>
      </c>
      <c r="BM64" s="204">
        <v>409</v>
      </c>
      <c r="BN64" s="218" t="e">
        <f t="shared" si="15"/>
        <v>#REF!</v>
      </c>
      <c r="BO64" s="242" t="str">
        <f t="shared" si="22"/>
        <v>Ejecutar un proyecto de prevención de vectores y zoonosis a nivel local</v>
      </c>
      <c r="BP64" s="18">
        <f t="shared" si="16"/>
        <v>13872466.219000001</v>
      </c>
      <c r="BQ64" s="269">
        <v>61</v>
      </c>
      <c r="BR64" s="19"/>
    </row>
    <row r="65" spans="1:70" s="10" customFormat="1" ht="74.25" customHeight="1" x14ac:dyDescent="0.25">
      <c r="A65" s="7" t="s">
        <v>153</v>
      </c>
      <c r="B65" s="7" t="s">
        <v>165</v>
      </c>
      <c r="C65" s="7" t="s">
        <v>177</v>
      </c>
      <c r="D65" s="7" t="s">
        <v>263</v>
      </c>
      <c r="E65" s="7" t="s">
        <v>44</v>
      </c>
      <c r="F65" s="2" t="s">
        <v>178</v>
      </c>
      <c r="G65" s="16" t="s">
        <v>179</v>
      </c>
      <c r="H65" s="609"/>
      <c r="I65" s="7" t="s">
        <v>449</v>
      </c>
      <c r="J65" s="40" t="s">
        <v>43</v>
      </c>
      <c r="K65" s="48" t="s">
        <v>44</v>
      </c>
      <c r="L65" s="40" t="s">
        <v>59</v>
      </c>
      <c r="M65" s="101" t="s">
        <v>60</v>
      </c>
      <c r="N65" s="40"/>
      <c r="O65" s="46" t="s">
        <v>61</v>
      </c>
      <c r="P65" s="47" t="s">
        <v>62</v>
      </c>
      <c r="Q65" s="41" t="s">
        <v>63</v>
      </c>
      <c r="R65" s="197" t="s">
        <v>264</v>
      </c>
      <c r="S65" s="148">
        <f t="shared" si="7"/>
        <v>1</v>
      </c>
      <c r="T65" s="2" t="s">
        <v>444</v>
      </c>
      <c r="U65" s="17">
        <v>0</v>
      </c>
      <c r="V65" s="17">
        <v>0</v>
      </c>
      <c r="W65" s="17">
        <v>0</v>
      </c>
      <c r="X65" s="17">
        <v>1</v>
      </c>
      <c r="Y65" s="148">
        <f t="shared" si="8"/>
        <v>1</v>
      </c>
      <c r="Z65" s="228">
        <v>45383</v>
      </c>
      <c r="AA65" s="230">
        <v>45657</v>
      </c>
      <c r="AB65" s="90" t="s">
        <v>404</v>
      </c>
      <c r="AC65" s="229">
        <v>668</v>
      </c>
      <c r="AD65" s="92" t="s">
        <v>249</v>
      </c>
      <c r="AE65" s="90" t="s">
        <v>405</v>
      </c>
      <c r="AF65" s="232">
        <v>17537052.68</v>
      </c>
      <c r="AG65" s="7">
        <v>0</v>
      </c>
      <c r="AH65" s="7">
        <v>0</v>
      </c>
      <c r="AI65" s="7">
        <v>0</v>
      </c>
      <c r="AJ65" s="238">
        <v>0</v>
      </c>
      <c r="AK65" s="150">
        <f t="shared" si="9"/>
        <v>0</v>
      </c>
      <c r="AL65" s="186" t="e">
        <f>VLOOKUP($AC65,#REF!,10,FALSE)</f>
        <v>#REF!</v>
      </c>
      <c r="AM65" s="186" t="e">
        <f>VLOOKUP($AC65,#REF!,11,FALSE)</f>
        <v>#REF!</v>
      </c>
      <c r="AN65" s="186" t="e">
        <f>VLOOKUP($AC65,#REF!,12,FALSE)</f>
        <v>#REF!</v>
      </c>
      <c r="AO65" s="186" t="e">
        <f>VLOOKUP($AC65,#REF!,13,FALSE)</f>
        <v>#REF!</v>
      </c>
      <c r="AP65" s="5" t="s">
        <v>447</v>
      </c>
      <c r="AQ65" s="58" t="s">
        <v>373</v>
      </c>
      <c r="AR65" s="2" t="s">
        <v>446</v>
      </c>
      <c r="AS65" s="37" t="s">
        <v>369</v>
      </c>
      <c r="AT65" s="128" t="s">
        <v>530</v>
      </c>
      <c r="AU65" s="184" t="s">
        <v>387</v>
      </c>
      <c r="AV65" s="177" t="s">
        <v>388</v>
      </c>
      <c r="AW65" s="58" t="s">
        <v>373</v>
      </c>
      <c r="AX65" s="35" t="s">
        <v>383</v>
      </c>
      <c r="AY65" s="35" t="s">
        <v>381</v>
      </c>
      <c r="AZ65" s="2" t="s">
        <v>65</v>
      </c>
      <c r="BC65" s="210">
        <f t="shared" ca="1" si="17"/>
        <v>-84</v>
      </c>
      <c r="BD65" s="211">
        <f t="shared" si="18"/>
        <v>1</v>
      </c>
      <c r="BE65" s="212">
        <f t="shared" si="19"/>
        <v>0</v>
      </c>
      <c r="BF65" s="210">
        <f t="shared" si="10"/>
        <v>1</v>
      </c>
      <c r="BG65" s="215">
        <f t="shared" si="20"/>
        <v>17537052.68</v>
      </c>
      <c r="BH65" s="215" t="e">
        <f t="shared" si="11"/>
        <v>#REF!</v>
      </c>
      <c r="BI65" s="215" t="e">
        <f t="shared" si="12"/>
        <v>#REF!</v>
      </c>
      <c r="BJ65" s="191" t="e">
        <f t="shared" si="21"/>
        <v>#REF!</v>
      </c>
      <c r="BK65" s="215" t="e">
        <f t="shared" si="13"/>
        <v>#REF!</v>
      </c>
      <c r="BL65" s="215" t="e">
        <f t="shared" si="14"/>
        <v>#REF!</v>
      </c>
      <c r="BM65" s="204">
        <v>668</v>
      </c>
      <c r="BN65" s="218" t="e">
        <f t="shared" si="15"/>
        <v>#REF!</v>
      </c>
      <c r="BO65" s="242" t="str">
        <f t="shared" si="22"/>
        <v>Ejecutar un proyecto de prevención de vectores y zoonosis a nivel local</v>
      </c>
      <c r="BP65" s="18">
        <f t="shared" si="16"/>
        <v>18764646.367600001</v>
      </c>
      <c r="BQ65" s="267">
        <v>62</v>
      </c>
      <c r="BR65" s="19"/>
    </row>
    <row r="66" spans="1:70" s="10" customFormat="1" ht="74.25" customHeight="1" x14ac:dyDescent="0.25">
      <c r="A66" s="7" t="s">
        <v>153</v>
      </c>
      <c r="B66" s="7" t="s">
        <v>165</v>
      </c>
      <c r="C66" s="7" t="s">
        <v>177</v>
      </c>
      <c r="D66" s="7" t="s">
        <v>263</v>
      </c>
      <c r="E66" s="2" t="s">
        <v>65</v>
      </c>
      <c r="F66" s="2" t="s">
        <v>178</v>
      </c>
      <c r="G66" s="16" t="s">
        <v>179</v>
      </c>
      <c r="H66" s="610"/>
      <c r="I66" s="7" t="s">
        <v>449</v>
      </c>
      <c r="J66" s="40" t="s">
        <v>43</v>
      </c>
      <c r="K66" s="45" t="s">
        <v>44</v>
      </c>
      <c r="L66" s="40" t="s">
        <v>59</v>
      </c>
      <c r="M66" s="100" t="s">
        <v>60</v>
      </c>
      <c r="N66" s="40"/>
      <c r="O66" s="40" t="s">
        <v>61</v>
      </c>
      <c r="P66" s="47" t="s">
        <v>62</v>
      </c>
      <c r="Q66" s="41" t="s">
        <v>63</v>
      </c>
      <c r="R66" s="197" t="s">
        <v>264</v>
      </c>
      <c r="S66" s="148">
        <f t="shared" si="7"/>
        <v>3</v>
      </c>
      <c r="T66" s="2" t="s">
        <v>444</v>
      </c>
      <c r="U66" s="17">
        <v>0</v>
      </c>
      <c r="V66" s="17">
        <v>1</v>
      </c>
      <c r="W66" s="17">
        <v>1</v>
      </c>
      <c r="X66" s="17">
        <v>1</v>
      </c>
      <c r="Y66" s="148">
        <f t="shared" si="8"/>
        <v>3</v>
      </c>
      <c r="Z66" s="228">
        <v>45419</v>
      </c>
      <c r="AA66" s="228">
        <v>45572</v>
      </c>
      <c r="AB66" s="90" t="s">
        <v>327</v>
      </c>
      <c r="AC66" s="187">
        <v>549</v>
      </c>
      <c r="AD66" s="90" t="s">
        <v>328</v>
      </c>
      <c r="AE66" s="90" t="s">
        <v>325</v>
      </c>
      <c r="AF66" s="186">
        <v>1360741.62</v>
      </c>
      <c r="AG66" s="7">
        <v>0</v>
      </c>
      <c r="AH66" s="7">
        <v>1</v>
      </c>
      <c r="AI66" s="2">
        <v>1</v>
      </c>
      <c r="AJ66" s="17">
        <v>1</v>
      </c>
      <c r="AK66" s="150">
        <f t="shared" si="9"/>
        <v>3</v>
      </c>
      <c r="AL66" s="186" t="e">
        <f>VLOOKUP($AC66,#REF!,10,FALSE)</f>
        <v>#REF!</v>
      </c>
      <c r="AM66" s="186" t="e">
        <f>VLOOKUP($AC66,#REF!,11,FALSE)</f>
        <v>#REF!</v>
      </c>
      <c r="AN66" s="186" t="e">
        <f>VLOOKUP($AC66,#REF!,12,FALSE)</f>
        <v>#REF!</v>
      </c>
      <c r="AO66" s="186" t="e">
        <f>VLOOKUP($AC66,#REF!,13,FALSE)</f>
        <v>#REF!</v>
      </c>
      <c r="AP66" s="5" t="s">
        <v>447</v>
      </c>
      <c r="AQ66" s="58" t="s">
        <v>373</v>
      </c>
      <c r="AR66" s="2" t="s">
        <v>446</v>
      </c>
      <c r="AS66" s="7" t="s">
        <v>309</v>
      </c>
      <c r="AT66" s="128" t="s">
        <v>469</v>
      </c>
      <c r="AU66" s="184" t="s">
        <v>387</v>
      </c>
      <c r="AV66" s="177" t="s">
        <v>388</v>
      </c>
      <c r="AW66" s="58" t="s">
        <v>373</v>
      </c>
      <c r="AX66" s="35" t="s">
        <v>383</v>
      </c>
      <c r="AY66" s="35" t="s">
        <v>381</v>
      </c>
      <c r="AZ66" s="2" t="s">
        <v>65</v>
      </c>
      <c r="BC66" s="216">
        <f t="shared" ca="1" si="17"/>
        <v>-169</v>
      </c>
      <c r="BD66" s="211">
        <f t="shared" si="18"/>
        <v>3</v>
      </c>
      <c r="BE66" s="212">
        <f t="shared" si="19"/>
        <v>3</v>
      </c>
      <c r="BF66" s="210">
        <f t="shared" si="10"/>
        <v>0</v>
      </c>
      <c r="BG66" s="215">
        <f t="shared" si="20"/>
        <v>1360741.62</v>
      </c>
      <c r="BH66" s="215" t="e">
        <f t="shared" si="11"/>
        <v>#REF!</v>
      </c>
      <c r="BI66" s="215" t="e">
        <f t="shared" si="12"/>
        <v>#REF!</v>
      </c>
      <c r="BJ66" s="191" t="e">
        <f t="shared" si="21"/>
        <v>#REF!</v>
      </c>
      <c r="BK66" s="215" t="e">
        <f t="shared" si="13"/>
        <v>#REF!</v>
      </c>
      <c r="BL66" s="215" t="e">
        <f t="shared" si="14"/>
        <v>#REF!</v>
      </c>
      <c r="BM66" s="199">
        <v>549</v>
      </c>
      <c r="BN66" s="218" t="e">
        <f t="shared" si="15"/>
        <v>#REF!</v>
      </c>
      <c r="BO66" s="242" t="str">
        <f t="shared" si="22"/>
        <v>Ejecutar un proyecto de prevención de vectores y zoonosis a nivel local</v>
      </c>
      <c r="BP66" s="18">
        <f t="shared" si="16"/>
        <v>1455993.5334000003</v>
      </c>
      <c r="BQ66" s="267">
        <v>63</v>
      </c>
      <c r="BR66" s="19"/>
    </row>
    <row r="67" spans="1:70" s="10" customFormat="1" ht="74.25" customHeight="1" x14ac:dyDescent="0.25">
      <c r="A67" s="7" t="s">
        <v>153</v>
      </c>
      <c r="B67" s="7" t="s">
        <v>165</v>
      </c>
      <c r="C67" s="7" t="s">
        <v>180</v>
      </c>
      <c r="D67" s="7" t="s">
        <v>265</v>
      </c>
      <c r="E67" s="2" t="s">
        <v>65</v>
      </c>
      <c r="F67" s="3" t="s">
        <v>181</v>
      </c>
      <c r="G67" s="27" t="s">
        <v>182</v>
      </c>
      <c r="H67" s="31" t="s">
        <v>93</v>
      </c>
      <c r="I67" s="7" t="s">
        <v>449</v>
      </c>
      <c r="J67" s="40" t="s">
        <v>64</v>
      </c>
      <c r="K67" s="45" t="s">
        <v>65</v>
      </c>
      <c r="L67" s="40" t="s">
        <v>90</v>
      </c>
      <c r="M67" s="101" t="s">
        <v>91</v>
      </c>
      <c r="N67" s="40"/>
      <c r="O67" s="40" t="s">
        <v>92</v>
      </c>
      <c r="P67" s="47" t="s">
        <v>93</v>
      </c>
      <c r="Q67" s="41" t="s">
        <v>94</v>
      </c>
      <c r="R67" s="197" t="s">
        <v>266</v>
      </c>
      <c r="S67" s="148">
        <f t="shared" ref="S67:S74" si="27">Y67</f>
        <v>1</v>
      </c>
      <c r="T67" s="2" t="s">
        <v>444</v>
      </c>
      <c r="U67" s="17">
        <v>0</v>
      </c>
      <c r="V67" s="17">
        <v>0</v>
      </c>
      <c r="W67" s="17">
        <v>0</v>
      </c>
      <c r="X67" s="17">
        <v>1</v>
      </c>
      <c r="Y67" s="148">
        <f t="shared" si="8"/>
        <v>1</v>
      </c>
      <c r="Z67" s="228">
        <v>45383</v>
      </c>
      <c r="AA67" s="230">
        <v>45657</v>
      </c>
      <c r="AB67" s="90" t="s">
        <v>412</v>
      </c>
      <c r="AC67" s="229">
        <v>673</v>
      </c>
      <c r="AD67" s="92" t="s">
        <v>249</v>
      </c>
      <c r="AE67" s="90" t="s">
        <v>323</v>
      </c>
      <c r="AF67" s="232">
        <v>36461259.609999999</v>
      </c>
      <c r="AG67" s="7">
        <v>0</v>
      </c>
      <c r="AH67" s="7">
        <v>0</v>
      </c>
      <c r="AI67" s="7">
        <v>0</v>
      </c>
      <c r="AJ67" s="238">
        <v>0</v>
      </c>
      <c r="AK67" s="150">
        <f t="shared" ref="AK67:AK74" si="28">AG67+AH67+AI67+AJ67</f>
        <v>0</v>
      </c>
      <c r="AL67" s="186" t="e">
        <f>VLOOKUP($AC67,#REF!,10,FALSE)</f>
        <v>#REF!</v>
      </c>
      <c r="AM67" s="186" t="e">
        <f>VLOOKUP($AC67,#REF!,11,FALSE)</f>
        <v>#REF!</v>
      </c>
      <c r="AN67" s="186" t="e">
        <f>VLOOKUP($AC67,#REF!,12,FALSE)</f>
        <v>#REF!</v>
      </c>
      <c r="AO67" s="186" t="e">
        <f>VLOOKUP($AC67,#REF!,13,FALSE)</f>
        <v>#REF!</v>
      </c>
      <c r="AP67" s="5" t="s">
        <v>447</v>
      </c>
      <c r="AQ67" s="58" t="s">
        <v>373</v>
      </c>
      <c r="AR67" s="2" t="s">
        <v>446</v>
      </c>
      <c r="AS67" s="37" t="s">
        <v>309</v>
      </c>
      <c r="AT67" s="128" t="s">
        <v>470</v>
      </c>
      <c r="AU67" s="184" t="s">
        <v>387</v>
      </c>
      <c r="AV67" s="177" t="s">
        <v>388</v>
      </c>
      <c r="AW67" s="58" t="s">
        <v>373</v>
      </c>
      <c r="AX67" s="35" t="s">
        <v>383</v>
      </c>
      <c r="AY67" s="35" t="s">
        <v>381</v>
      </c>
      <c r="AZ67" s="2" t="s">
        <v>65</v>
      </c>
      <c r="BC67" s="210">
        <f t="shared" ca="1" si="17"/>
        <v>-84</v>
      </c>
      <c r="BD67" s="211">
        <f t="shared" si="18"/>
        <v>1</v>
      </c>
      <c r="BE67" s="212">
        <f t="shared" si="19"/>
        <v>0</v>
      </c>
      <c r="BF67" s="210">
        <f t="shared" si="10"/>
        <v>1</v>
      </c>
      <c r="BG67" s="215">
        <f t="shared" si="20"/>
        <v>36461259.609999999</v>
      </c>
      <c r="BH67" s="215" t="e">
        <f t="shared" si="11"/>
        <v>#REF!</v>
      </c>
      <c r="BI67" s="215" t="e">
        <f t="shared" si="12"/>
        <v>#REF!</v>
      </c>
      <c r="BJ67" s="191" t="e">
        <f t="shared" si="21"/>
        <v>#REF!</v>
      </c>
      <c r="BK67" s="215" t="e">
        <f t="shared" si="13"/>
        <v>#REF!</v>
      </c>
      <c r="BL67" s="215" t="e">
        <f t="shared" si="14"/>
        <v>#REF!</v>
      </c>
      <c r="BM67" s="204">
        <v>673</v>
      </c>
      <c r="BN67" s="218" t="e">
        <f t="shared" si="15"/>
        <v>#REF!</v>
      </c>
      <c r="BO67" s="242" t="str">
        <f t="shared" si="22"/>
        <v>Ejecutar un proyecto de empleo para la vida a nivel local</v>
      </c>
      <c r="BP67" s="18">
        <f t="shared" si="16"/>
        <v>39013547.782700002</v>
      </c>
      <c r="BQ67" s="269">
        <v>64</v>
      </c>
      <c r="BR67" s="19"/>
    </row>
    <row r="68" spans="1:70" s="10" customFormat="1" ht="74.25" customHeight="1" x14ac:dyDescent="0.25">
      <c r="A68" s="7" t="s">
        <v>153</v>
      </c>
      <c r="B68" s="7" t="s">
        <v>165</v>
      </c>
      <c r="C68" s="7" t="s">
        <v>183</v>
      </c>
      <c r="D68" s="7" t="s">
        <v>99</v>
      </c>
      <c r="E68" s="2" t="s">
        <v>65</v>
      </c>
      <c r="F68" s="3" t="s">
        <v>184</v>
      </c>
      <c r="G68" s="27" t="s">
        <v>185</v>
      </c>
      <c r="H68" s="611"/>
      <c r="I68" s="7" t="s">
        <v>449</v>
      </c>
      <c r="J68" s="40" t="s">
        <v>64</v>
      </c>
      <c r="K68" s="45" t="s">
        <v>65</v>
      </c>
      <c r="L68" s="40" t="s">
        <v>95</v>
      </c>
      <c r="M68" s="101" t="s">
        <v>96</v>
      </c>
      <c r="N68" s="40"/>
      <c r="O68" s="40" t="s">
        <v>97</v>
      </c>
      <c r="P68" s="47" t="s">
        <v>98</v>
      </c>
      <c r="Q68" s="41" t="s">
        <v>99</v>
      </c>
      <c r="R68" s="197" t="s">
        <v>267</v>
      </c>
      <c r="S68" s="148">
        <f t="shared" si="27"/>
        <v>3</v>
      </c>
      <c r="T68" s="2" t="s">
        <v>444</v>
      </c>
      <c r="U68" s="17">
        <v>0</v>
      </c>
      <c r="V68" s="17">
        <v>1</v>
      </c>
      <c r="W68" s="17">
        <v>1</v>
      </c>
      <c r="X68" s="17">
        <v>1</v>
      </c>
      <c r="Y68" s="148">
        <f t="shared" si="8"/>
        <v>3</v>
      </c>
      <c r="Z68" s="228">
        <v>45419</v>
      </c>
      <c r="AA68" s="230">
        <v>45572</v>
      </c>
      <c r="AB68" s="90" t="s">
        <v>329</v>
      </c>
      <c r="AC68" s="229">
        <v>410</v>
      </c>
      <c r="AD68" s="92" t="s">
        <v>249</v>
      </c>
      <c r="AE68" s="90" t="s">
        <v>325</v>
      </c>
      <c r="AF68" s="220">
        <v>53549517.82</v>
      </c>
      <c r="AG68" s="7">
        <v>0</v>
      </c>
      <c r="AH68" s="7">
        <v>1</v>
      </c>
      <c r="AI68" s="2">
        <v>1</v>
      </c>
      <c r="AJ68" s="238">
        <v>0</v>
      </c>
      <c r="AK68" s="150">
        <f t="shared" si="28"/>
        <v>2</v>
      </c>
      <c r="AL68" s="186" t="e">
        <f>VLOOKUP($AC68,#REF!,10,FALSE)</f>
        <v>#REF!</v>
      </c>
      <c r="AM68" s="186" t="e">
        <f>VLOOKUP($AC68,#REF!,11,FALSE)</f>
        <v>#REF!</v>
      </c>
      <c r="AN68" s="186" t="e">
        <f>VLOOKUP($AC68,#REF!,12,FALSE)</f>
        <v>#REF!</v>
      </c>
      <c r="AO68" s="186" t="e">
        <f>VLOOKUP($AC68,#REF!,13,FALSE)</f>
        <v>#REF!</v>
      </c>
      <c r="AP68" s="5" t="s">
        <v>447</v>
      </c>
      <c r="AQ68" s="58" t="s">
        <v>373</v>
      </c>
      <c r="AR68" s="2" t="s">
        <v>446</v>
      </c>
      <c r="AS68" s="37" t="s">
        <v>309</v>
      </c>
      <c r="AT68" s="128" t="s">
        <v>471</v>
      </c>
      <c r="AU68" s="184" t="s">
        <v>387</v>
      </c>
      <c r="AV68" s="177" t="s">
        <v>388</v>
      </c>
      <c r="AW68" s="58" t="s">
        <v>373</v>
      </c>
      <c r="AX68" s="35" t="s">
        <v>383</v>
      </c>
      <c r="AY68" s="35" t="s">
        <v>381</v>
      </c>
      <c r="AZ68" s="2" t="s">
        <v>65</v>
      </c>
      <c r="BC68" s="216">
        <f t="shared" ref="BC68:BC74" ca="1" si="29">SUM(AA68-$BB$2)</f>
        <v>-169</v>
      </c>
      <c r="BD68" s="211">
        <f t="shared" ref="BD68:BD74" si="30">Y68</f>
        <v>3</v>
      </c>
      <c r="BE68" s="212">
        <f t="shared" ref="BE68:BE74" si="31">AK68</f>
        <v>2</v>
      </c>
      <c r="BF68" s="210">
        <f t="shared" si="10"/>
        <v>1</v>
      </c>
      <c r="BG68" s="215">
        <f t="shared" ref="BG68:BG74" si="32">AF68</f>
        <v>53549517.82</v>
      </c>
      <c r="BH68" s="215" t="e">
        <f t="shared" si="11"/>
        <v>#REF!</v>
      </c>
      <c r="BI68" s="215" t="e">
        <f t="shared" si="12"/>
        <v>#REF!</v>
      </c>
      <c r="BJ68" s="191" t="e">
        <f t="shared" ref="BJ68:BJ74" si="33">SUM(AF68-AO68)</f>
        <v>#REF!</v>
      </c>
      <c r="BK68" s="215" t="e">
        <f t="shared" si="13"/>
        <v>#REF!</v>
      </c>
      <c r="BL68" s="215" t="e">
        <f t="shared" si="14"/>
        <v>#REF!</v>
      </c>
      <c r="BM68" s="204">
        <v>410</v>
      </c>
      <c r="BN68" s="218" t="e">
        <f t="shared" si="15"/>
        <v>#REF!</v>
      </c>
      <c r="BO68" s="242" t="str">
        <f t="shared" ref="BO68:BO74" si="34">R68</f>
        <v>Ejecutar un proyecto sobre prevención de Enfermedades emergentes, reemergentes y desatendidas.</v>
      </c>
      <c r="BP68" s="18">
        <f t="shared" si="16"/>
        <v>57297984.067400001</v>
      </c>
      <c r="BQ68" s="267">
        <v>65</v>
      </c>
      <c r="BR68" s="19"/>
    </row>
    <row r="69" spans="1:70" s="10" customFormat="1" ht="74.25" customHeight="1" x14ac:dyDescent="0.25">
      <c r="A69" s="7" t="s">
        <v>153</v>
      </c>
      <c r="B69" s="7" t="s">
        <v>165</v>
      </c>
      <c r="C69" s="7" t="s">
        <v>183</v>
      </c>
      <c r="D69" s="7" t="s">
        <v>99</v>
      </c>
      <c r="E69" s="2" t="s">
        <v>65</v>
      </c>
      <c r="F69" s="3" t="s">
        <v>184</v>
      </c>
      <c r="G69" s="27" t="s">
        <v>185</v>
      </c>
      <c r="H69" s="612"/>
      <c r="I69" s="7" t="s">
        <v>449</v>
      </c>
      <c r="J69" s="40" t="s">
        <v>64</v>
      </c>
      <c r="K69" s="45" t="s">
        <v>65</v>
      </c>
      <c r="L69" s="40" t="s">
        <v>95</v>
      </c>
      <c r="M69" s="100" t="s">
        <v>96</v>
      </c>
      <c r="N69" s="40"/>
      <c r="O69" s="40" t="s">
        <v>97</v>
      </c>
      <c r="P69" s="47" t="s">
        <v>98</v>
      </c>
      <c r="Q69" s="41" t="s">
        <v>99</v>
      </c>
      <c r="R69" s="197" t="s">
        <v>267</v>
      </c>
      <c r="S69" s="148">
        <f t="shared" si="27"/>
        <v>3</v>
      </c>
      <c r="T69" s="2" t="s">
        <v>444</v>
      </c>
      <c r="U69" s="17">
        <v>0</v>
      </c>
      <c r="V69" s="17">
        <v>1</v>
      </c>
      <c r="W69" s="17">
        <v>1</v>
      </c>
      <c r="X69" s="17">
        <v>1</v>
      </c>
      <c r="Y69" s="148">
        <f t="shared" ref="Y69:Y74" si="35">U69+V69+W69+X69</f>
        <v>3</v>
      </c>
      <c r="Z69" s="228">
        <v>45449</v>
      </c>
      <c r="AA69" s="230">
        <v>45653</v>
      </c>
      <c r="AB69" s="90" t="s">
        <v>330</v>
      </c>
      <c r="AC69" s="187">
        <v>411</v>
      </c>
      <c r="AD69" s="90" t="s">
        <v>213</v>
      </c>
      <c r="AE69" s="90" t="s">
        <v>325</v>
      </c>
      <c r="AF69" s="186">
        <v>50000000</v>
      </c>
      <c r="AG69" s="7">
        <v>0</v>
      </c>
      <c r="AH69" s="7">
        <v>0</v>
      </c>
      <c r="AI69" s="7">
        <v>2</v>
      </c>
      <c r="AJ69" s="238">
        <v>0</v>
      </c>
      <c r="AK69" s="150">
        <f t="shared" si="28"/>
        <v>2</v>
      </c>
      <c r="AL69" s="186" t="e">
        <f>VLOOKUP($AC69,#REF!,10,FALSE)</f>
        <v>#REF!</v>
      </c>
      <c r="AM69" s="186" t="e">
        <f>VLOOKUP($AC69,#REF!,11,FALSE)</f>
        <v>#REF!</v>
      </c>
      <c r="AN69" s="186" t="e">
        <f>VLOOKUP($AC69,#REF!,12,FALSE)</f>
        <v>#REF!</v>
      </c>
      <c r="AO69" s="186" t="e">
        <f>VLOOKUP($AC69,#REF!,13,FALSE)</f>
        <v>#REF!</v>
      </c>
      <c r="AP69" s="5" t="s">
        <v>447</v>
      </c>
      <c r="AQ69" s="58" t="s">
        <v>373</v>
      </c>
      <c r="AR69" s="2" t="s">
        <v>446</v>
      </c>
      <c r="AS69" s="78" t="s">
        <v>357</v>
      </c>
      <c r="AT69" s="130" t="s">
        <v>462</v>
      </c>
      <c r="AU69" s="184" t="s">
        <v>387</v>
      </c>
      <c r="AV69" s="177" t="s">
        <v>388</v>
      </c>
      <c r="AW69" s="58" t="s">
        <v>373</v>
      </c>
      <c r="AX69" s="35" t="s">
        <v>383</v>
      </c>
      <c r="AY69" s="35" t="s">
        <v>381</v>
      </c>
      <c r="AZ69" s="2" t="s">
        <v>65</v>
      </c>
      <c r="BC69" s="210">
        <f t="shared" ca="1" si="29"/>
        <v>-88</v>
      </c>
      <c r="BD69" s="211">
        <f t="shared" si="30"/>
        <v>3</v>
      </c>
      <c r="BE69" s="212">
        <f t="shared" si="31"/>
        <v>2</v>
      </c>
      <c r="BF69" s="210">
        <f t="shared" ref="BF69:BF74" si="36">SUM(BD69-BE69)</f>
        <v>1</v>
      </c>
      <c r="BG69" s="215">
        <f t="shared" si="32"/>
        <v>50000000</v>
      </c>
      <c r="BH69" s="215" t="e">
        <f t="shared" ref="BH69:BH74" si="37">AL69</f>
        <v>#REF!</v>
      </c>
      <c r="BI69" s="215" t="e">
        <f t="shared" ref="BI69:BI74" si="38">SUM(BG69-BH69)</f>
        <v>#REF!</v>
      </c>
      <c r="BJ69" s="191" t="e">
        <f t="shared" si="33"/>
        <v>#REF!</v>
      </c>
      <c r="BK69" s="215" t="e">
        <f t="shared" ref="BK69:BK74" si="39">SUM(AL69-AO69)</f>
        <v>#REF!</v>
      </c>
      <c r="BL69" s="215" t="e">
        <f t="shared" ref="BL69:BL74" si="40">AO69</f>
        <v>#REF!</v>
      </c>
      <c r="BM69" s="199">
        <v>411</v>
      </c>
      <c r="BN69" s="218" t="e">
        <f t="shared" si="15"/>
        <v>#REF!</v>
      </c>
      <c r="BO69" s="242" t="str">
        <f t="shared" si="34"/>
        <v>Ejecutar un proyecto sobre prevención de Enfermedades emergentes, reemergentes y desatendidas.</v>
      </c>
      <c r="BP69" s="18">
        <f t="shared" si="16"/>
        <v>53500000</v>
      </c>
      <c r="BQ69" s="267">
        <v>66</v>
      </c>
      <c r="BR69" s="19"/>
    </row>
    <row r="70" spans="1:70" s="10" customFormat="1" ht="74.25" customHeight="1" x14ac:dyDescent="0.25">
      <c r="A70" s="7" t="s">
        <v>153</v>
      </c>
      <c r="B70" s="7" t="s">
        <v>165</v>
      </c>
      <c r="C70" s="7" t="s">
        <v>186</v>
      </c>
      <c r="D70" s="7" t="s">
        <v>104</v>
      </c>
      <c r="E70" s="2" t="s">
        <v>65</v>
      </c>
      <c r="F70" s="3" t="s">
        <v>187</v>
      </c>
      <c r="G70" s="27" t="s">
        <v>188</v>
      </c>
      <c r="H70" s="29" t="s">
        <v>103</v>
      </c>
      <c r="I70" s="7" t="s">
        <v>449</v>
      </c>
      <c r="J70" s="40" t="s">
        <v>64</v>
      </c>
      <c r="K70" s="45" t="s">
        <v>65</v>
      </c>
      <c r="L70" s="40" t="s">
        <v>100</v>
      </c>
      <c r="M70" s="101" t="s">
        <v>101</v>
      </c>
      <c r="N70" s="40"/>
      <c r="O70" s="40" t="s">
        <v>102</v>
      </c>
      <c r="P70" s="47" t="s">
        <v>103</v>
      </c>
      <c r="Q70" s="41" t="s">
        <v>104</v>
      </c>
      <c r="R70" s="197" t="s">
        <v>268</v>
      </c>
      <c r="S70" s="148">
        <f t="shared" si="27"/>
        <v>3</v>
      </c>
      <c r="T70" s="2" t="s">
        <v>444</v>
      </c>
      <c r="U70" s="17">
        <v>0</v>
      </c>
      <c r="V70" s="17">
        <v>1</v>
      </c>
      <c r="W70" s="17">
        <v>1</v>
      </c>
      <c r="X70" s="17">
        <v>1</v>
      </c>
      <c r="Y70" s="148">
        <f t="shared" si="35"/>
        <v>3</v>
      </c>
      <c r="Z70" s="228">
        <v>45419</v>
      </c>
      <c r="AA70" s="228">
        <v>45572</v>
      </c>
      <c r="AB70" s="90" t="s">
        <v>456</v>
      </c>
      <c r="AC70" s="229">
        <v>407</v>
      </c>
      <c r="AD70" s="92" t="s">
        <v>249</v>
      </c>
      <c r="AE70" s="90" t="s">
        <v>325</v>
      </c>
      <c r="AF70" s="219">
        <v>45528703.25</v>
      </c>
      <c r="AG70" s="7">
        <v>0</v>
      </c>
      <c r="AH70" s="7">
        <v>1</v>
      </c>
      <c r="AI70" s="2">
        <v>1</v>
      </c>
      <c r="AJ70" s="17">
        <v>1</v>
      </c>
      <c r="AK70" s="150">
        <f t="shared" si="28"/>
        <v>3</v>
      </c>
      <c r="AL70" s="186" t="e">
        <f>VLOOKUP($AC70,#REF!,10,FALSE)</f>
        <v>#REF!</v>
      </c>
      <c r="AM70" s="186" t="e">
        <f>VLOOKUP($AC70,#REF!,11,FALSE)</f>
        <v>#REF!</v>
      </c>
      <c r="AN70" s="186" t="e">
        <f>VLOOKUP($AC70,#REF!,12,FALSE)</f>
        <v>#REF!</v>
      </c>
      <c r="AO70" s="186" t="e">
        <f>VLOOKUP($AC70,#REF!,13,FALSE)</f>
        <v>#REF!</v>
      </c>
      <c r="AP70" s="70" t="s">
        <v>451</v>
      </c>
      <c r="AQ70" s="58" t="s">
        <v>373</v>
      </c>
      <c r="AR70" s="2" t="s">
        <v>446</v>
      </c>
      <c r="AS70" s="37" t="s">
        <v>309</v>
      </c>
      <c r="AT70" s="128" t="s">
        <v>469</v>
      </c>
      <c r="AU70" s="184" t="s">
        <v>387</v>
      </c>
      <c r="AV70" s="177" t="s">
        <v>388</v>
      </c>
      <c r="AW70" s="58" t="s">
        <v>373</v>
      </c>
      <c r="AX70" s="35" t="s">
        <v>383</v>
      </c>
      <c r="AY70" s="35" t="s">
        <v>381</v>
      </c>
      <c r="AZ70" s="2" t="s">
        <v>65</v>
      </c>
      <c r="BC70" s="216">
        <f t="shared" ca="1" si="29"/>
        <v>-169</v>
      </c>
      <c r="BD70" s="211">
        <f t="shared" si="30"/>
        <v>3</v>
      </c>
      <c r="BE70" s="212">
        <f t="shared" si="31"/>
        <v>3</v>
      </c>
      <c r="BF70" s="210">
        <f t="shared" si="36"/>
        <v>0</v>
      </c>
      <c r="BG70" s="215">
        <f t="shared" si="32"/>
        <v>45528703.25</v>
      </c>
      <c r="BH70" s="215" t="e">
        <f t="shared" si="37"/>
        <v>#REF!</v>
      </c>
      <c r="BI70" s="215" t="e">
        <f t="shared" si="38"/>
        <v>#REF!</v>
      </c>
      <c r="BJ70" s="191" t="e">
        <f t="shared" si="33"/>
        <v>#REF!</v>
      </c>
      <c r="BK70" s="215" t="e">
        <f t="shared" si="39"/>
        <v>#REF!</v>
      </c>
      <c r="BL70" s="215" t="e">
        <f t="shared" si="40"/>
        <v>#REF!</v>
      </c>
      <c r="BM70" s="204">
        <v>407</v>
      </c>
      <c r="BN70" s="218" t="e">
        <f t="shared" si="15"/>
        <v>#REF!</v>
      </c>
      <c r="BO70" s="242" t="str">
        <f t="shared" si="34"/>
        <v>Apoyar el desarrollo del PAI a nivel municipal</v>
      </c>
      <c r="BP70" s="18">
        <f t="shared" si="16"/>
        <v>48715712.477500007</v>
      </c>
      <c r="BQ70" s="269">
        <v>67</v>
      </c>
      <c r="BR70" s="19"/>
    </row>
    <row r="71" spans="1:70" s="10" customFormat="1" ht="74.25" customHeight="1" x14ac:dyDescent="0.25">
      <c r="A71" s="7" t="s">
        <v>153</v>
      </c>
      <c r="B71" s="7" t="s">
        <v>165</v>
      </c>
      <c r="C71" s="7" t="s">
        <v>186</v>
      </c>
      <c r="D71" s="7" t="s">
        <v>104</v>
      </c>
      <c r="E71" s="2" t="s">
        <v>65</v>
      </c>
      <c r="F71" s="3" t="s">
        <v>187</v>
      </c>
      <c r="G71" s="27" t="s">
        <v>188</v>
      </c>
      <c r="H71" s="29" t="s">
        <v>103</v>
      </c>
      <c r="I71" s="7" t="s">
        <v>449</v>
      </c>
      <c r="J71" s="40" t="s">
        <v>64</v>
      </c>
      <c r="K71" s="45" t="s">
        <v>65</v>
      </c>
      <c r="L71" s="40" t="s">
        <v>100</v>
      </c>
      <c r="M71" s="101" t="s">
        <v>101</v>
      </c>
      <c r="N71" s="40"/>
      <c r="O71" s="40" t="s">
        <v>102</v>
      </c>
      <c r="P71" s="47" t="s">
        <v>103</v>
      </c>
      <c r="Q71" s="41" t="s">
        <v>104</v>
      </c>
      <c r="R71" s="197" t="s">
        <v>268</v>
      </c>
      <c r="S71" s="148">
        <f t="shared" si="27"/>
        <v>3</v>
      </c>
      <c r="T71" s="2" t="s">
        <v>444</v>
      </c>
      <c r="U71" s="17">
        <v>0</v>
      </c>
      <c r="V71" s="17">
        <v>1</v>
      </c>
      <c r="W71" s="17">
        <v>1</v>
      </c>
      <c r="X71" s="17">
        <v>1</v>
      </c>
      <c r="Y71" s="148">
        <f t="shared" si="35"/>
        <v>3</v>
      </c>
      <c r="Z71" s="228">
        <v>45419</v>
      </c>
      <c r="AA71" s="228">
        <v>45572</v>
      </c>
      <c r="AB71" s="90" t="s">
        <v>455</v>
      </c>
      <c r="AC71" s="229">
        <v>408</v>
      </c>
      <c r="AD71" s="92" t="s">
        <v>249</v>
      </c>
      <c r="AE71" s="90" t="s">
        <v>325</v>
      </c>
      <c r="AF71" s="219">
        <v>83774630.900000006</v>
      </c>
      <c r="AG71" s="7">
        <v>0</v>
      </c>
      <c r="AH71" s="7">
        <v>1</v>
      </c>
      <c r="AI71" s="2">
        <v>1</v>
      </c>
      <c r="AJ71" s="17">
        <v>1</v>
      </c>
      <c r="AK71" s="150">
        <f t="shared" si="28"/>
        <v>3</v>
      </c>
      <c r="AL71" s="186" t="e">
        <f>VLOOKUP($AC71,#REF!,10,FALSE)</f>
        <v>#REF!</v>
      </c>
      <c r="AM71" s="186" t="e">
        <f>VLOOKUP($AC71,#REF!,11,FALSE)</f>
        <v>#REF!</v>
      </c>
      <c r="AN71" s="186" t="e">
        <f>VLOOKUP($AC71,#REF!,12,FALSE)</f>
        <v>#REF!</v>
      </c>
      <c r="AO71" s="186" t="e">
        <f>VLOOKUP($AC71,#REF!,13,FALSE)</f>
        <v>#REF!</v>
      </c>
      <c r="AP71" s="70" t="s">
        <v>451</v>
      </c>
      <c r="AQ71" s="58" t="s">
        <v>373</v>
      </c>
      <c r="AR71" s="2" t="s">
        <v>446</v>
      </c>
      <c r="AS71" s="37" t="s">
        <v>309</v>
      </c>
      <c r="AT71" s="128" t="s">
        <v>469</v>
      </c>
      <c r="AU71" s="184" t="s">
        <v>387</v>
      </c>
      <c r="AV71" s="177" t="s">
        <v>388</v>
      </c>
      <c r="AW71" s="58" t="s">
        <v>373</v>
      </c>
      <c r="AX71" s="35" t="s">
        <v>383</v>
      </c>
      <c r="AY71" s="35" t="s">
        <v>381</v>
      </c>
      <c r="AZ71" s="2" t="s">
        <v>65</v>
      </c>
      <c r="BC71" s="216">
        <f t="shared" ca="1" si="29"/>
        <v>-169</v>
      </c>
      <c r="BD71" s="211">
        <f t="shared" si="30"/>
        <v>3</v>
      </c>
      <c r="BE71" s="212">
        <f t="shared" si="31"/>
        <v>3</v>
      </c>
      <c r="BF71" s="210">
        <f t="shared" si="36"/>
        <v>0</v>
      </c>
      <c r="BG71" s="215">
        <f t="shared" si="32"/>
        <v>83774630.900000006</v>
      </c>
      <c r="BH71" s="215" t="e">
        <f t="shared" si="37"/>
        <v>#REF!</v>
      </c>
      <c r="BI71" s="215" t="e">
        <f t="shared" si="38"/>
        <v>#REF!</v>
      </c>
      <c r="BJ71" s="191" t="e">
        <f t="shared" si="33"/>
        <v>#REF!</v>
      </c>
      <c r="BK71" s="215" t="e">
        <f t="shared" si="39"/>
        <v>#REF!</v>
      </c>
      <c r="BL71" s="215" t="e">
        <f t="shared" si="40"/>
        <v>#REF!</v>
      </c>
      <c r="BM71" s="204">
        <v>408</v>
      </c>
      <c r="BN71" s="218" t="e">
        <f t="shared" si="15"/>
        <v>#REF!</v>
      </c>
      <c r="BO71" s="242" t="str">
        <f t="shared" si="34"/>
        <v>Apoyar el desarrollo del PAI a nivel municipal</v>
      </c>
      <c r="BP71" s="18">
        <f t="shared" si="16"/>
        <v>89638855.063000008</v>
      </c>
      <c r="BQ71" s="267">
        <v>68</v>
      </c>
      <c r="BR71" s="19"/>
    </row>
    <row r="72" spans="1:70" s="10" customFormat="1" ht="74.25" customHeight="1" x14ac:dyDescent="0.25">
      <c r="A72" s="7" t="s">
        <v>153</v>
      </c>
      <c r="B72" s="7" t="s">
        <v>165</v>
      </c>
      <c r="C72" s="7" t="s">
        <v>186</v>
      </c>
      <c r="D72" s="7" t="s">
        <v>104</v>
      </c>
      <c r="E72" s="2" t="s">
        <v>65</v>
      </c>
      <c r="F72" s="3" t="s">
        <v>187</v>
      </c>
      <c r="G72" s="27" t="s">
        <v>188</v>
      </c>
      <c r="H72" s="29" t="s">
        <v>103</v>
      </c>
      <c r="I72" s="7" t="s">
        <v>449</v>
      </c>
      <c r="J72" s="40" t="s">
        <v>64</v>
      </c>
      <c r="K72" s="45" t="s">
        <v>65</v>
      </c>
      <c r="L72" s="40" t="s">
        <v>100</v>
      </c>
      <c r="M72" s="101" t="s">
        <v>101</v>
      </c>
      <c r="N72" s="40"/>
      <c r="O72" s="40" t="s">
        <v>102</v>
      </c>
      <c r="P72" s="47" t="s">
        <v>103</v>
      </c>
      <c r="Q72" s="41" t="s">
        <v>104</v>
      </c>
      <c r="R72" s="197" t="s">
        <v>268</v>
      </c>
      <c r="S72" s="148">
        <f t="shared" si="27"/>
        <v>1</v>
      </c>
      <c r="T72" s="2" t="s">
        <v>444</v>
      </c>
      <c r="U72" s="17">
        <v>0</v>
      </c>
      <c r="V72" s="17">
        <v>0</v>
      </c>
      <c r="W72" s="17">
        <v>0</v>
      </c>
      <c r="X72" s="17">
        <v>1</v>
      </c>
      <c r="Y72" s="148">
        <f t="shared" si="35"/>
        <v>1</v>
      </c>
      <c r="Z72" s="228">
        <v>45383</v>
      </c>
      <c r="AA72" s="230">
        <v>45657</v>
      </c>
      <c r="AB72" s="90" t="s">
        <v>413</v>
      </c>
      <c r="AC72" s="229">
        <v>674</v>
      </c>
      <c r="AD72" s="92" t="s">
        <v>249</v>
      </c>
      <c r="AE72" s="90" t="s">
        <v>414</v>
      </c>
      <c r="AF72" s="232">
        <v>82724390.629999995</v>
      </c>
      <c r="AG72" s="7">
        <v>0</v>
      </c>
      <c r="AH72" s="7">
        <v>0</v>
      </c>
      <c r="AI72" s="7">
        <v>0</v>
      </c>
      <c r="AJ72" s="238">
        <v>0</v>
      </c>
      <c r="AK72" s="150">
        <f t="shared" si="28"/>
        <v>0</v>
      </c>
      <c r="AL72" s="186" t="e">
        <f>VLOOKUP($AC72,#REF!,10,FALSE)</f>
        <v>#REF!</v>
      </c>
      <c r="AM72" s="186" t="e">
        <f>VLOOKUP($AC72,#REF!,11,FALSE)</f>
        <v>#REF!</v>
      </c>
      <c r="AN72" s="186" t="e">
        <f>VLOOKUP($AC72,#REF!,12,FALSE)</f>
        <v>#REF!</v>
      </c>
      <c r="AO72" s="186" t="e">
        <f>VLOOKUP($AC72,#REF!,13,FALSE)</f>
        <v>#REF!</v>
      </c>
      <c r="AP72" s="70" t="s">
        <v>451</v>
      </c>
      <c r="AQ72" s="58" t="s">
        <v>373</v>
      </c>
      <c r="AR72" s="2" t="s">
        <v>446</v>
      </c>
      <c r="AS72" s="37" t="s">
        <v>309</v>
      </c>
      <c r="AT72" s="128" t="s">
        <v>470</v>
      </c>
      <c r="AU72" s="184" t="s">
        <v>387</v>
      </c>
      <c r="AV72" s="177" t="s">
        <v>388</v>
      </c>
      <c r="AW72" s="58" t="s">
        <v>373</v>
      </c>
      <c r="AX72" s="35" t="s">
        <v>383</v>
      </c>
      <c r="AY72" s="35" t="s">
        <v>381</v>
      </c>
      <c r="AZ72" s="2" t="s">
        <v>65</v>
      </c>
      <c r="BC72" s="210">
        <f t="shared" ca="1" si="29"/>
        <v>-84</v>
      </c>
      <c r="BD72" s="211">
        <f t="shared" si="30"/>
        <v>1</v>
      </c>
      <c r="BE72" s="212">
        <f t="shared" si="31"/>
        <v>0</v>
      </c>
      <c r="BF72" s="210">
        <f t="shared" si="36"/>
        <v>1</v>
      </c>
      <c r="BG72" s="215">
        <f t="shared" si="32"/>
        <v>82724390.629999995</v>
      </c>
      <c r="BH72" s="215" t="e">
        <f t="shared" si="37"/>
        <v>#REF!</v>
      </c>
      <c r="BI72" s="215" t="e">
        <f t="shared" si="38"/>
        <v>#REF!</v>
      </c>
      <c r="BJ72" s="191" t="e">
        <f t="shared" si="33"/>
        <v>#REF!</v>
      </c>
      <c r="BK72" s="215" t="e">
        <f t="shared" si="39"/>
        <v>#REF!</v>
      </c>
      <c r="BL72" s="215" t="e">
        <f t="shared" si="40"/>
        <v>#REF!</v>
      </c>
      <c r="BM72" s="204">
        <v>674</v>
      </c>
      <c r="BN72" s="218" t="e">
        <f t="shared" si="15"/>
        <v>#REF!</v>
      </c>
      <c r="BO72" s="242" t="str">
        <f t="shared" si="34"/>
        <v>Apoyar el desarrollo del PAI a nivel municipal</v>
      </c>
      <c r="BP72" s="18">
        <f t="shared" si="16"/>
        <v>88515097.974099994</v>
      </c>
      <c r="BQ72" s="267">
        <v>69</v>
      </c>
      <c r="BR72" s="19"/>
    </row>
    <row r="73" spans="1:70" s="10" customFormat="1" ht="74.25" customHeight="1" x14ac:dyDescent="0.25">
      <c r="A73" s="7" t="s">
        <v>153</v>
      </c>
      <c r="B73" s="7" t="s">
        <v>165</v>
      </c>
      <c r="C73" s="7" t="s">
        <v>189</v>
      </c>
      <c r="D73" s="7" t="s">
        <v>269</v>
      </c>
      <c r="E73" s="2" t="s">
        <v>65</v>
      </c>
      <c r="F73" s="3" t="s">
        <v>190</v>
      </c>
      <c r="G73" s="27" t="s">
        <v>191</v>
      </c>
      <c r="H73" s="29" t="s">
        <v>108</v>
      </c>
      <c r="I73" s="7" t="s">
        <v>449</v>
      </c>
      <c r="J73" s="40" t="s">
        <v>64</v>
      </c>
      <c r="K73" s="45" t="s">
        <v>65</v>
      </c>
      <c r="L73" s="40" t="s">
        <v>105</v>
      </c>
      <c r="M73" s="101" t="s">
        <v>106</v>
      </c>
      <c r="N73" s="40"/>
      <c r="O73" s="40" t="s">
        <v>107</v>
      </c>
      <c r="P73" s="47" t="s">
        <v>108</v>
      </c>
      <c r="Q73" s="41" t="s">
        <v>109</v>
      </c>
      <c r="R73" s="197" t="s">
        <v>270</v>
      </c>
      <c r="S73" s="148">
        <f t="shared" si="27"/>
        <v>1</v>
      </c>
      <c r="T73" s="2" t="s">
        <v>444</v>
      </c>
      <c r="U73" s="17">
        <v>0</v>
      </c>
      <c r="V73" s="17">
        <v>0</v>
      </c>
      <c r="W73" s="17">
        <v>0</v>
      </c>
      <c r="X73" s="17">
        <v>1</v>
      </c>
      <c r="Y73" s="148">
        <f t="shared" si="35"/>
        <v>1</v>
      </c>
      <c r="Z73" s="228">
        <v>45383</v>
      </c>
      <c r="AA73" s="230">
        <v>45657</v>
      </c>
      <c r="AB73" s="90" t="s">
        <v>415</v>
      </c>
      <c r="AC73" s="229">
        <v>675</v>
      </c>
      <c r="AD73" s="92" t="s">
        <v>249</v>
      </c>
      <c r="AE73" s="90" t="s">
        <v>331</v>
      </c>
      <c r="AF73" s="232">
        <v>39822295.719999999</v>
      </c>
      <c r="AG73" s="7">
        <v>0</v>
      </c>
      <c r="AH73" s="7">
        <v>0</v>
      </c>
      <c r="AI73" s="7">
        <v>0</v>
      </c>
      <c r="AJ73" s="238">
        <v>0</v>
      </c>
      <c r="AK73" s="150">
        <f t="shared" si="28"/>
        <v>0</v>
      </c>
      <c r="AL73" s="186" t="e">
        <f>VLOOKUP($AC73,#REF!,10,FALSE)</f>
        <v>#REF!</v>
      </c>
      <c r="AM73" s="186" t="e">
        <f>VLOOKUP($AC73,#REF!,11,FALSE)</f>
        <v>#REF!</v>
      </c>
      <c r="AN73" s="186" t="e">
        <f>VLOOKUP($AC73,#REF!,12,FALSE)</f>
        <v>#REF!</v>
      </c>
      <c r="AO73" s="186" t="e">
        <f>VLOOKUP($AC73,#REF!,13,FALSE)</f>
        <v>#REF!</v>
      </c>
      <c r="AP73" s="5" t="s">
        <v>447</v>
      </c>
      <c r="AQ73" s="58" t="s">
        <v>373</v>
      </c>
      <c r="AR73" s="2" t="s">
        <v>446</v>
      </c>
      <c r="AS73" s="37" t="s">
        <v>309</v>
      </c>
      <c r="AT73" s="128" t="s">
        <v>470</v>
      </c>
      <c r="AU73" s="184" t="s">
        <v>387</v>
      </c>
      <c r="AV73" s="177" t="s">
        <v>388</v>
      </c>
      <c r="AW73" s="58" t="s">
        <v>373</v>
      </c>
      <c r="AX73" s="35" t="s">
        <v>383</v>
      </c>
      <c r="AY73" s="35" t="s">
        <v>381</v>
      </c>
      <c r="AZ73" s="2" t="s">
        <v>65</v>
      </c>
      <c r="BC73" s="210">
        <f t="shared" ca="1" si="29"/>
        <v>-84</v>
      </c>
      <c r="BD73" s="211">
        <f t="shared" si="30"/>
        <v>1</v>
      </c>
      <c r="BE73" s="212">
        <f t="shared" si="31"/>
        <v>0</v>
      </c>
      <c r="BF73" s="210">
        <f t="shared" si="36"/>
        <v>1</v>
      </c>
      <c r="BG73" s="215">
        <f t="shared" si="32"/>
        <v>39822295.719999999</v>
      </c>
      <c r="BH73" s="215" t="e">
        <f t="shared" si="37"/>
        <v>#REF!</v>
      </c>
      <c r="BI73" s="215" t="e">
        <f t="shared" si="38"/>
        <v>#REF!</v>
      </c>
      <c r="BJ73" s="191" t="e">
        <f t="shared" si="33"/>
        <v>#REF!</v>
      </c>
      <c r="BK73" s="215" t="e">
        <f t="shared" si="39"/>
        <v>#REF!</v>
      </c>
      <c r="BL73" s="215" t="e">
        <f t="shared" si="40"/>
        <v>#REF!</v>
      </c>
      <c r="BM73" s="204">
        <v>675</v>
      </c>
      <c r="BN73" s="218" t="e">
        <f t="shared" ref="BN73:BN74" si="41">SUM(AO73/AL73)</f>
        <v>#REF!</v>
      </c>
      <c r="BO73" s="242" t="str">
        <f t="shared" si="34"/>
        <v>Ejecutar un proyecto de seguridad alimentaria y nutricional a nivel municipal</v>
      </c>
      <c r="BP73" s="18">
        <f t="shared" ref="BP73:BP74" si="42">AF73*1.07</f>
        <v>42609856.420400001</v>
      </c>
      <c r="BQ73" s="269">
        <v>70</v>
      </c>
      <c r="BR73" s="19"/>
    </row>
    <row r="74" spans="1:70" s="10" customFormat="1" ht="74.25" customHeight="1" x14ac:dyDescent="0.25">
      <c r="A74" s="9" t="s">
        <v>153</v>
      </c>
      <c r="B74" s="7" t="s">
        <v>165</v>
      </c>
      <c r="C74" s="7" t="s">
        <v>192</v>
      </c>
      <c r="D74" s="7" t="s">
        <v>123</v>
      </c>
      <c r="E74" s="2" t="s">
        <v>65</v>
      </c>
      <c r="F74" s="3" t="s">
        <v>193</v>
      </c>
      <c r="G74" s="27" t="s">
        <v>194</v>
      </c>
      <c r="H74" s="29" t="s">
        <v>122</v>
      </c>
      <c r="I74" s="7" t="s">
        <v>449</v>
      </c>
      <c r="J74" s="40" t="s">
        <v>64</v>
      </c>
      <c r="K74" s="45" t="s">
        <v>65</v>
      </c>
      <c r="L74" s="40">
        <v>1905043</v>
      </c>
      <c r="M74" s="101" t="s">
        <v>120</v>
      </c>
      <c r="N74" s="40"/>
      <c r="O74" s="40" t="s">
        <v>121</v>
      </c>
      <c r="P74" s="47" t="s">
        <v>122</v>
      </c>
      <c r="Q74" s="41" t="s">
        <v>123</v>
      </c>
      <c r="R74" s="197" t="s">
        <v>271</v>
      </c>
      <c r="S74" s="148">
        <f t="shared" si="27"/>
        <v>1</v>
      </c>
      <c r="T74" s="2" t="s">
        <v>444</v>
      </c>
      <c r="U74" s="17">
        <v>0</v>
      </c>
      <c r="V74" s="17">
        <v>0</v>
      </c>
      <c r="W74" s="17">
        <v>0</v>
      </c>
      <c r="X74" s="17">
        <v>1</v>
      </c>
      <c r="Y74" s="148">
        <f t="shared" si="35"/>
        <v>1</v>
      </c>
      <c r="Z74" s="228">
        <v>45383</v>
      </c>
      <c r="AA74" s="230">
        <v>45657</v>
      </c>
      <c r="AB74" s="90" t="s">
        <v>419</v>
      </c>
      <c r="AC74" s="229">
        <v>677</v>
      </c>
      <c r="AD74" s="92" t="s">
        <v>249</v>
      </c>
      <c r="AE74" s="90" t="s">
        <v>420</v>
      </c>
      <c r="AF74" s="232">
        <v>24743000</v>
      </c>
      <c r="AG74" s="7">
        <v>0</v>
      </c>
      <c r="AH74" s="7">
        <v>0</v>
      </c>
      <c r="AI74" s="7">
        <v>0</v>
      </c>
      <c r="AJ74" s="238">
        <v>0</v>
      </c>
      <c r="AK74" s="150">
        <f t="shared" si="28"/>
        <v>0</v>
      </c>
      <c r="AL74" s="186" t="e">
        <f>VLOOKUP($AC74,#REF!,10,FALSE)</f>
        <v>#REF!</v>
      </c>
      <c r="AM74" s="186" t="e">
        <f>VLOOKUP($AC74,#REF!,11,FALSE)</f>
        <v>#REF!</v>
      </c>
      <c r="AN74" s="186" t="e">
        <f>VLOOKUP($AC74,#REF!,12,FALSE)</f>
        <v>#REF!</v>
      </c>
      <c r="AO74" s="186" t="e">
        <f>VLOOKUP($AC74,#REF!,13,FALSE)</f>
        <v>#REF!</v>
      </c>
      <c r="AP74" s="5" t="s">
        <v>447</v>
      </c>
      <c r="AQ74" s="58" t="s">
        <v>373</v>
      </c>
      <c r="AR74" s="2" t="s">
        <v>446</v>
      </c>
      <c r="AS74" s="37" t="s">
        <v>309</v>
      </c>
      <c r="AT74" s="128" t="s">
        <v>470</v>
      </c>
      <c r="AU74" s="184" t="s">
        <v>387</v>
      </c>
      <c r="AV74" s="177" t="s">
        <v>388</v>
      </c>
      <c r="AW74" s="58" t="s">
        <v>373</v>
      </c>
      <c r="AX74" s="35" t="s">
        <v>383</v>
      </c>
      <c r="AY74" s="35" t="s">
        <v>381</v>
      </c>
      <c r="AZ74" s="2" t="s">
        <v>65</v>
      </c>
      <c r="BC74" s="210">
        <f t="shared" ca="1" si="29"/>
        <v>-84</v>
      </c>
      <c r="BD74" s="211">
        <f t="shared" si="30"/>
        <v>1</v>
      </c>
      <c r="BE74" s="212">
        <f t="shared" si="31"/>
        <v>0</v>
      </c>
      <c r="BF74" s="210">
        <f t="shared" si="36"/>
        <v>1</v>
      </c>
      <c r="BG74" s="215">
        <f t="shared" si="32"/>
        <v>24743000</v>
      </c>
      <c r="BH74" s="215" t="e">
        <f t="shared" si="37"/>
        <v>#REF!</v>
      </c>
      <c r="BI74" s="215" t="e">
        <f t="shared" si="38"/>
        <v>#REF!</v>
      </c>
      <c r="BJ74" s="191" t="e">
        <f t="shared" si="33"/>
        <v>#REF!</v>
      </c>
      <c r="BK74" s="215" t="e">
        <f t="shared" si="39"/>
        <v>#REF!</v>
      </c>
      <c r="BL74" s="215" t="e">
        <f t="shared" si="40"/>
        <v>#REF!</v>
      </c>
      <c r="BM74" s="204">
        <v>677</v>
      </c>
      <c r="BN74" s="218" t="e">
        <f t="shared" si="41"/>
        <v>#REF!</v>
      </c>
      <c r="BO74" s="242" t="str">
        <f t="shared" si="34"/>
        <v xml:space="preserve">Ejecutar un proyecto de prevención de situaciones endemo-epidémicas </v>
      </c>
      <c r="BP74" s="18">
        <f t="shared" si="42"/>
        <v>26475010</v>
      </c>
      <c r="BQ74" s="267">
        <v>71</v>
      </c>
      <c r="BR74" s="19"/>
    </row>
    <row r="75" spans="1:70" ht="27" customHeight="1" x14ac:dyDescent="0.35">
      <c r="A75" s="14"/>
      <c r="B75" s="15"/>
      <c r="C75" s="15"/>
      <c r="D75" s="15"/>
      <c r="E75" s="15"/>
      <c r="F75" s="15"/>
      <c r="G75" s="15"/>
      <c r="H75" s="23"/>
      <c r="I75" s="23"/>
      <c r="J75" s="15"/>
      <c r="K75" s="15"/>
      <c r="L75" s="15"/>
      <c r="M75" s="15"/>
      <c r="N75" s="15"/>
      <c r="O75" s="15"/>
      <c r="P75" s="15"/>
      <c r="R75" s="62"/>
      <c r="S75" s="62"/>
      <c r="T75" s="13"/>
      <c r="U75" s="10"/>
      <c r="V75" s="10"/>
      <c r="W75" s="10"/>
      <c r="X75" s="10"/>
      <c r="Y75" s="10"/>
      <c r="Z75" s="62"/>
      <c r="AA75" s="62"/>
      <c r="AD75" s="96"/>
      <c r="AE75" s="33"/>
      <c r="AF75" s="151">
        <f>SUM(AF3:AF74)</f>
        <v>132202556758.44998</v>
      </c>
      <c r="AG75" s="179" t="e">
        <f>SUM(AF75-#REF!)</f>
        <v>#REF!</v>
      </c>
      <c r="AH75" s="122"/>
      <c r="AI75" s="122"/>
      <c r="AJ75" s="122"/>
      <c r="AK75" s="119"/>
      <c r="AL75" s="152" t="e">
        <f>SUM(AL7:AL74)</f>
        <v>#REF!</v>
      </c>
      <c r="AM75" s="152" t="e">
        <f t="shared" ref="AM75:AO75" si="43">SUM(AM7:AM74)</f>
        <v>#REF!</v>
      </c>
      <c r="AN75" s="152" t="e">
        <f t="shared" si="43"/>
        <v>#REF!</v>
      </c>
      <c r="AO75" s="152" t="e">
        <f t="shared" si="43"/>
        <v>#REF!</v>
      </c>
      <c r="AP75" s="62"/>
      <c r="AQ75" s="62"/>
      <c r="AR75" s="62"/>
      <c r="AU75" s="23"/>
      <c r="AV75" s="15"/>
      <c r="AW75" s="15"/>
      <c r="AX75" s="15"/>
      <c r="AY75" s="15"/>
      <c r="BD75" s="243">
        <f>SUM(BD3:BD74)</f>
        <v>551</v>
      </c>
      <c r="BE75" s="245" t="e">
        <f t="shared" ref="BE75:BG75" si="44">SUM(BE3:BE74)</f>
        <v>#REF!</v>
      </c>
      <c r="BF75" s="245" t="e">
        <f t="shared" si="44"/>
        <v>#REF!</v>
      </c>
      <c r="BG75" s="244">
        <f t="shared" si="44"/>
        <v>132202556758.44998</v>
      </c>
      <c r="BH75" s="244" t="e">
        <f>SUM(BH7:BH74)</f>
        <v>#REF!</v>
      </c>
      <c r="BI75" s="244" t="e">
        <f>SUM(BI7:BI74)</f>
        <v>#REF!</v>
      </c>
      <c r="BJ75" s="244" t="e">
        <f>SUM(BJ7:BJ74)</f>
        <v>#REF!</v>
      </c>
      <c r="BK75" s="244" t="e">
        <f>SUM(BK7:BK74)</f>
        <v>#REF!</v>
      </c>
      <c r="BL75" s="244" t="e">
        <f>SUM(BL7:BL74)</f>
        <v>#REF!</v>
      </c>
      <c r="BM75" s="247"/>
      <c r="BN75" s="248"/>
    </row>
    <row r="76" spans="1:70" ht="28.5" customHeight="1" x14ac:dyDescent="0.35">
      <c r="A76" s="15"/>
      <c r="B76" s="15"/>
      <c r="C76" s="15"/>
      <c r="E76" s="15"/>
      <c r="F76" s="15"/>
      <c r="G76" s="15"/>
      <c r="H76" s="23"/>
      <c r="I76" s="23"/>
      <c r="J76" s="15"/>
      <c r="K76" s="15"/>
      <c r="L76" s="15"/>
      <c r="M76" s="15"/>
      <c r="N76" s="15"/>
      <c r="O76" s="15"/>
      <c r="P76" s="15"/>
      <c r="R76" s="62"/>
      <c r="S76" s="62"/>
      <c r="T76" s="13"/>
      <c r="U76" s="10"/>
      <c r="V76" s="10"/>
      <c r="W76" s="10"/>
      <c r="X76" s="10"/>
      <c r="Y76" s="10"/>
      <c r="Z76" s="62"/>
      <c r="AA76" s="62"/>
      <c r="AB76" s="603" t="s">
        <v>525</v>
      </c>
      <c r="AC76" s="603"/>
      <c r="AD76" s="603"/>
      <c r="AE76" s="604"/>
      <c r="AF76" s="234">
        <v>132232552146.61002</v>
      </c>
      <c r="AG76" s="123"/>
      <c r="AH76" s="123"/>
      <c r="AI76" s="123"/>
      <c r="AJ76" s="123"/>
      <c r="AK76" s="119"/>
      <c r="AL76" s="235" t="e">
        <f>#REF!</f>
        <v>#REF!</v>
      </c>
      <c r="AM76" s="235" t="e">
        <f>#REF!</f>
        <v>#REF!</v>
      </c>
      <c r="AN76" s="235" t="e">
        <f>#REF!</f>
        <v>#REF!</v>
      </c>
      <c r="AO76" s="235" t="e">
        <f>#REF!</f>
        <v>#REF!</v>
      </c>
      <c r="AP76" s="62"/>
      <c r="AQ76" s="62"/>
      <c r="AR76" s="62"/>
      <c r="AU76" s="23"/>
      <c r="AV76" s="15"/>
      <c r="AW76" s="15"/>
      <c r="AX76" s="15"/>
      <c r="AY76" s="15"/>
    </row>
    <row r="77" spans="1:70" ht="31.5" customHeight="1" x14ac:dyDescent="0.35">
      <c r="A77" s="15"/>
      <c r="B77" s="15"/>
      <c r="C77" s="15"/>
      <c r="D77" s="15"/>
      <c r="E77" s="15"/>
      <c r="F77" s="15"/>
      <c r="G77" s="15"/>
      <c r="H77" s="23"/>
      <c r="I77" s="23"/>
      <c r="J77" s="15"/>
      <c r="K77" s="15"/>
      <c r="L77" s="15"/>
      <c r="M77" s="15"/>
      <c r="N77" s="15"/>
      <c r="O77" s="15"/>
      <c r="P77" s="15"/>
      <c r="R77" s="62"/>
      <c r="S77" s="62"/>
      <c r="T77" s="62"/>
      <c r="U77" s="62"/>
      <c r="V77" s="62"/>
      <c r="W77" s="62"/>
      <c r="X77" s="62"/>
      <c r="Y77" s="62"/>
      <c r="Z77" s="62"/>
      <c r="AA77" s="62"/>
      <c r="AD77" s="96"/>
      <c r="AE77" s="33"/>
      <c r="AF77" s="236">
        <f>AF76-AF75</f>
        <v>29995388.16003418</v>
      </c>
      <c r="AG77" s="123"/>
      <c r="AH77" s="123"/>
      <c r="AI77" s="123"/>
      <c r="AJ77" s="123"/>
      <c r="AK77" s="119"/>
      <c r="AL77" s="237" t="e">
        <f>SUM(AL76-AL75)</f>
        <v>#REF!</v>
      </c>
      <c r="AM77" s="237" t="e">
        <f t="shared" ref="AM77:AO77" si="45">SUM(AM76-AM75)</f>
        <v>#REF!</v>
      </c>
      <c r="AN77" s="237" t="e">
        <f t="shared" si="45"/>
        <v>#REF!</v>
      </c>
      <c r="AO77" s="237" t="e">
        <f t="shared" si="45"/>
        <v>#REF!</v>
      </c>
      <c r="AP77" s="256"/>
      <c r="AQ77" s="62"/>
      <c r="AR77" s="62"/>
      <c r="AU77" s="23"/>
      <c r="AV77" s="15"/>
      <c r="AW77" s="15"/>
      <c r="AX77" s="15"/>
      <c r="AY77" s="15"/>
      <c r="BG77" s="249">
        <f>AF75</f>
        <v>132202556758.44998</v>
      </c>
      <c r="BH77" s="249" t="e">
        <f>AL75</f>
        <v>#REF!</v>
      </c>
      <c r="BL77" s="249" t="e">
        <f>AO75</f>
        <v>#REF!</v>
      </c>
    </row>
    <row r="78" spans="1:70" ht="30" customHeight="1" x14ac:dyDescent="0.35">
      <c r="A78" s="15"/>
      <c r="B78" s="15"/>
      <c r="C78" s="15"/>
      <c r="D78" s="15"/>
      <c r="E78" s="15"/>
      <c r="F78" s="15"/>
      <c r="G78" s="15"/>
      <c r="H78" s="23"/>
      <c r="I78" s="23"/>
      <c r="J78" s="15"/>
      <c r="K78" s="15"/>
      <c r="L78" s="15"/>
      <c r="M78" s="15"/>
      <c r="N78" s="15"/>
      <c r="O78" s="15"/>
      <c r="P78" s="15"/>
      <c r="R78" s="62"/>
      <c r="S78" s="62"/>
      <c r="T78" s="62"/>
      <c r="U78" s="62"/>
      <c r="V78" s="62"/>
      <c r="W78" s="62"/>
      <c r="X78" s="62"/>
      <c r="Y78" s="62"/>
      <c r="Z78" s="62"/>
      <c r="AA78" s="62"/>
      <c r="AD78" s="96"/>
      <c r="AE78" s="33"/>
      <c r="AF78" s="88"/>
      <c r="AG78" s="88"/>
      <c r="AH78" s="88"/>
      <c r="AI78" s="88"/>
      <c r="AJ78" s="88"/>
      <c r="AK78" s="119"/>
      <c r="AL78" s="88"/>
      <c r="AM78" s="88"/>
      <c r="AN78" s="88"/>
      <c r="AO78" s="88"/>
      <c r="AP78" s="62"/>
      <c r="AQ78" s="62"/>
      <c r="AR78" s="62"/>
      <c r="AS78" s="136"/>
      <c r="AT78" s="80"/>
      <c r="AU78" s="136"/>
      <c r="AV78" s="57"/>
      <c r="AW78" s="57"/>
      <c r="AX78" s="57"/>
      <c r="AY78" s="57"/>
      <c r="BG78" s="250">
        <f>SUM(BG77-BG75)</f>
        <v>0</v>
      </c>
      <c r="BH78" s="250" t="e">
        <f>SUM(BH77-BH75)</f>
        <v>#REF!</v>
      </c>
      <c r="BL78" s="250" t="e">
        <f>SUM(BL77-BL75)</f>
        <v>#REF!</v>
      </c>
    </row>
    <row r="79" spans="1:70" ht="15" customHeight="1" x14ac:dyDescent="0.35">
      <c r="A79" s="15"/>
      <c r="B79" s="15"/>
      <c r="C79" s="15"/>
      <c r="D79" s="15"/>
      <c r="E79" s="15"/>
      <c r="F79" s="15"/>
      <c r="G79" s="15"/>
      <c r="H79" s="23"/>
      <c r="I79" s="23"/>
      <c r="J79" s="15"/>
      <c r="K79" s="15"/>
      <c r="L79" s="15"/>
      <c r="M79" s="15"/>
      <c r="N79" s="15"/>
      <c r="O79" s="15"/>
      <c r="P79" s="15"/>
      <c r="R79" s="62"/>
      <c r="S79" s="62"/>
      <c r="T79" s="62"/>
      <c r="U79" s="62"/>
      <c r="V79" s="62"/>
      <c r="W79" s="62"/>
      <c r="X79" s="62"/>
      <c r="Y79" s="62"/>
      <c r="Z79" s="62"/>
      <c r="AA79" s="62"/>
      <c r="AD79" s="96"/>
      <c r="AE79" s="33"/>
      <c r="AF79" s="88"/>
      <c r="AG79" s="88"/>
      <c r="AH79" s="88"/>
      <c r="AI79" s="88"/>
      <c r="AJ79" s="88"/>
      <c r="AK79" s="119"/>
      <c r="AL79" s="88"/>
      <c r="AM79" s="88"/>
      <c r="AN79" s="88"/>
      <c r="AO79" s="88"/>
      <c r="AP79" s="62"/>
      <c r="AQ79" s="62"/>
      <c r="AR79" s="62"/>
      <c r="AS79" s="136"/>
      <c r="AT79" s="80"/>
      <c r="AU79" s="23"/>
      <c r="AV79" s="15"/>
      <c r="AW79" s="15"/>
      <c r="AX79" s="15"/>
      <c r="AY79" s="15"/>
    </row>
    <row r="80" spans="1:70" ht="32.25" hidden="1" customHeight="1" x14ac:dyDescent="0.35">
      <c r="A80" s="15"/>
      <c r="B80" s="15"/>
      <c r="C80" s="15"/>
      <c r="D80" s="15"/>
      <c r="E80" s="15"/>
      <c r="F80" s="15"/>
      <c r="G80" s="15"/>
      <c r="H80" s="23"/>
      <c r="I80" s="23"/>
      <c r="J80" s="15"/>
      <c r="K80" s="15"/>
      <c r="L80" s="15"/>
      <c r="M80" s="15"/>
      <c r="N80" s="15"/>
      <c r="O80" s="15"/>
      <c r="P80" s="15"/>
      <c r="R80" s="62"/>
      <c r="S80" s="62"/>
      <c r="T80" s="62"/>
      <c r="U80" s="62"/>
      <c r="V80" s="62"/>
      <c r="W80" s="62"/>
      <c r="X80" s="62"/>
      <c r="Y80" s="62"/>
      <c r="Z80" s="62"/>
      <c r="AA80" s="62"/>
      <c r="AD80" s="96"/>
      <c r="AE80" s="33"/>
      <c r="AF80" s="88"/>
      <c r="AG80" s="88"/>
      <c r="AH80" s="88"/>
      <c r="AI80" s="88"/>
      <c r="AJ80" s="88"/>
      <c r="AK80" s="119"/>
      <c r="AL80" s="88"/>
      <c r="AM80" s="88"/>
      <c r="AN80" s="88"/>
      <c r="AO80" s="88"/>
      <c r="AP80" s="62"/>
      <c r="AQ80" s="62"/>
      <c r="AR80" s="62"/>
      <c r="AS80" s="136"/>
      <c r="AT80" s="80"/>
      <c r="AU80" s="23"/>
      <c r="AV80" s="15"/>
      <c r="AW80" s="15"/>
      <c r="AX80" s="15"/>
      <c r="AY80" s="15"/>
    </row>
    <row r="81" spans="1:70" ht="34.5" hidden="1" customHeight="1" x14ac:dyDescent="0.35">
      <c r="E81" s="15"/>
      <c r="F81" s="15"/>
      <c r="G81" s="15"/>
      <c r="H81" s="23"/>
      <c r="I81" s="23"/>
      <c r="J81" s="15"/>
      <c r="K81" s="15"/>
      <c r="L81" s="15"/>
      <c r="M81" s="15"/>
      <c r="N81" s="15"/>
      <c r="O81" s="15"/>
      <c r="P81" s="15"/>
      <c r="R81" s="62"/>
      <c r="S81" s="62"/>
      <c r="T81" s="62"/>
      <c r="U81" s="62"/>
      <c r="V81" s="62"/>
      <c r="W81" s="62"/>
      <c r="X81" s="62"/>
      <c r="Y81" s="62"/>
      <c r="Z81" s="62"/>
      <c r="AA81" s="62"/>
      <c r="AD81" s="96"/>
      <c r="AE81" s="33"/>
      <c r="AF81" s="88"/>
      <c r="AG81" s="88"/>
      <c r="AH81" s="88"/>
      <c r="AI81" s="88"/>
      <c r="AJ81" s="88"/>
      <c r="AK81" s="119"/>
      <c r="AL81" s="88"/>
      <c r="AM81" s="88"/>
      <c r="AN81" s="88"/>
      <c r="AO81" s="88"/>
      <c r="AP81" s="62"/>
      <c r="AQ81" s="62"/>
      <c r="AR81" s="62"/>
      <c r="AT81" s="80"/>
      <c r="AU81" s="23"/>
      <c r="AV81" s="15"/>
      <c r="AW81" s="15"/>
      <c r="AX81" s="15"/>
      <c r="AY81" s="15"/>
    </row>
    <row r="82" spans="1:70" s="104" customFormat="1" ht="22.5" customHeight="1" x14ac:dyDescent="0.35">
      <c r="E82" s="103"/>
      <c r="F82" s="103"/>
      <c r="G82" s="103"/>
      <c r="H82" s="102"/>
      <c r="I82" s="102"/>
      <c r="J82" s="103"/>
      <c r="K82" s="103"/>
      <c r="L82" s="103"/>
      <c r="M82" s="103"/>
      <c r="N82" s="103"/>
      <c r="O82" s="103"/>
      <c r="P82" s="103"/>
      <c r="Q82" s="106"/>
      <c r="R82" s="107"/>
      <c r="S82" s="107"/>
      <c r="T82" s="107"/>
      <c r="U82" s="107"/>
      <c r="V82" s="107"/>
      <c r="W82" s="107"/>
      <c r="X82" s="107"/>
      <c r="Y82" s="107"/>
      <c r="Z82" s="107"/>
      <c r="AA82" s="107"/>
      <c r="AB82" s="108"/>
      <c r="AC82" s="168" t="s">
        <v>512</v>
      </c>
      <c r="AD82" s="115"/>
      <c r="AE82" s="116"/>
      <c r="AF82" s="117"/>
      <c r="AG82" s="117"/>
      <c r="AH82" s="117"/>
      <c r="AI82" s="117"/>
      <c r="AJ82" s="117"/>
      <c r="AK82" s="120"/>
      <c r="AL82" s="117"/>
      <c r="AM82" s="117"/>
      <c r="AN82" s="109"/>
      <c r="AO82" s="109"/>
      <c r="AP82" s="107"/>
      <c r="AQ82" s="107"/>
      <c r="AR82" s="107"/>
      <c r="AS82" s="137"/>
      <c r="AT82" s="114"/>
      <c r="AU82" s="102"/>
      <c r="AV82" s="103"/>
      <c r="AW82" s="103"/>
      <c r="AX82" s="103"/>
      <c r="AY82" s="103"/>
      <c r="AZ82" s="105"/>
      <c r="BP82" s="105"/>
      <c r="BQ82" s="270"/>
      <c r="BR82" s="105"/>
    </row>
    <row r="83" spans="1:70" ht="22.5" hidden="1" customHeight="1" x14ac:dyDescent="0.35">
      <c r="E83" s="15"/>
      <c r="F83" s="15"/>
      <c r="G83" s="15"/>
      <c r="H83" s="23"/>
      <c r="I83" s="23"/>
      <c r="J83" s="15"/>
      <c r="K83" s="15"/>
      <c r="L83" s="15"/>
      <c r="M83" s="15"/>
      <c r="N83" s="15"/>
      <c r="O83" s="15"/>
      <c r="P83" s="15"/>
      <c r="R83" s="62"/>
      <c r="S83" s="62"/>
      <c r="T83" s="62"/>
      <c r="U83" s="62"/>
      <c r="V83" s="62"/>
      <c r="W83" s="62"/>
      <c r="X83" s="62"/>
      <c r="Y83" s="62"/>
      <c r="Z83" s="62"/>
      <c r="AA83" s="62"/>
      <c r="AD83" s="96"/>
      <c r="AE83" s="33"/>
      <c r="AF83" s="88"/>
      <c r="AG83" s="88"/>
      <c r="AH83" s="88"/>
      <c r="AI83" s="88"/>
      <c r="AJ83" s="88"/>
      <c r="AK83" s="119"/>
      <c r="AL83" s="88"/>
      <c r="AM83" s="88"/>
      <c r="AN83" s="88"/>
      <c r="AO83" s="88"/>
      <c r="AP83" s="62"/>
      <c r="AQ83" s="62"/>
      <c r="AR83" s="62"/>
      <c r="AS83" s="138"/>
      <c r="AT83" s="80"/>
      <c r="AU83" s="23"/>
      <c r="AV83" s="15"/>
      <c r="AW83" s="15"/>
      <c r="AX83" s="15"/>
      <c r="AY83" s="15"/>
      <c r="AZ83" s="18"/>
    </row>
    <row r="84" spans="1:70" ht="22.5" hidden="1" customHeight="1" x14ac:dyDescent="0.35">
      <c r="B84" s="51"/>
      <c r="C84" s="52"/>
      <c r="E84" s="15"/>
      <c r="F84" s="15"/>
      <c r="G84" s="15"/>
      <c r="H84" s="23"/>
      <c r="I84" s="23"/>
      <c r="J84" s="15"/>
      <c r="K84" s="15"/>
      <c r="L84" s="15"/>
      <c r="M84" s="15"/>
      <c r="N84" s="15"/>
      <c r="O84" s="15"/>
      <c r="P84" s="15"/>
      <c r="R84" s="62"/>
      <c r="S84" s="62"/>
      <c r="T84" s="62"/>
      <c r="U84" s="62"/>
      <c r="V84" s="62"/>
      <c r="W84" s="62"/>
      <c r="X84" s="62"/>
      <c r="Y84" s="62"/>
      <c r="Z84" s="62"/>
      <c r="AA84" s="62"/>
      <c r="AD84" s="96"/>
      <c r="AE84" s="33"/>
      <c r="AF84" s="88"/>
      <c r="AG84" s="88"/>
      <c r="AH84" s="88"/>
      <c r="AI84" s="88"/>
      <c r="AJ84" s="88"/>
      <c r="AK84" s="119"/>
      <c r="AL84" s="88"/>
      <c r="AM84" s="88"/>
      <c r="AN84" s="88"/>
      <c r="AO84" s="88"/>
      <c r="AP84" s="62"/>
      <c r="AQ84" s="62"/>
      <c r="AR84" s="62"/>
      <c r="AU84" s="136"/>
      <c r="AV84" s="57"/>
      <c r="AW84" s="57"/>
      <c r="AX84" s="57"/>
      <c r="AY84" s="57"/>
    </row>
    <row r="85" spans="1:70" ht="22.5" hidden="1" customHeight="1" x14ac:dyDescent="0.35">
      <c r="B85" s="21"/>
      <c r="C85" s="21"/>
      <c r="E85" s="15"/>
      <c r="F85" s="15"/>
      <c r="G85" s="15"/>
      <c r="H85" s="23"/>
      <c r="I85" s="23"/>
      <c r="J85" s="15"/>
      <c r="K85" s="15"/>
      <c r="L85" s="15"/>
      <c r="M85" s="15"/>
      <c r="N85" s="15"/>
      <c r="O85" s="15"/>
      <c r="P85" s="15"/>
      <c r="R85" s="62"/>
      <c r="S85" s="62"/>
      <c r="T85" s="62"/>
      <c r="U85" s="62"/>
      <c r="V85" s="62"/>
      <c r="W85" s="62"/>
      <c r="X85" s="62"/>
      <c r="Y85" s="62"/>
      <c r="Z85" s="62"/>
      <c r="AA85" s="62"/>
      <c r="AD85" s="96"/>
      <c r="AE85" s="33"/>
      <c r="AF85" s="88"/>
      <c r="AG85" s="88"/>
      <c r="AH85" s="88"/>
      <c r="AI85" s="88"/>
      <c r="AJ85" s="88"/>
      <c r="AK85" s="119"/>
      <c r="AL85" s="88"/>
      <c r="AM85" s="88"/>
      <c r="AN85" s="88"/>
      <c r="AO85" s="88"/>
      <c r="AP85" s="62"/>
      <c r="AQ85" s="62"/>
      <c r="AR85" s="62"/>
      <c r="AU85" s="23"/>
      <c r="AV85" s="15"/>
      <c r="AW85" s="15"/>
      <c r="AX85" s="15"/>
      <c r="AY85" s="15"/>
    </row>
    <row r="86" spans="1:70" ht="22.5" hidden="1" customHeight="1" x14ac:dyDescent="0.35">
      <c r="B86" s="22"/>
      <c r="C86" s="50"/>
      <c r="E86" s="15"/>
      <c r="F86" s="15"/>
      <c r="G86" s="15"/>
      <c r="H86" s="23"/>
      <c r="I86" s="23"/>
      <c r="J86" s="15"/>
      <c r="K86" s="15"/>
      <c r="L86" s="15"/>
      <c r="M86" s="15"/>
      <c r="N86" s="15"/>
      <c r="O86" s="15"/>
      <c r="P86" s="15"/>
      <c r="R86" s="62"/>
      <c r="S86" s="62"/>
      <c r="T86" s="62"/>
      <c r="U86" s="62"/>
      <c r="V86" s="62"/>
      <c r="W86" s="62"/>
      <c r="X86" s="62"/>
      <c r="Y86" s="62"/>
      <c r="Z86" s="62"/>
      <c r="AA86" s="62"/>
      <c r="AD86" s="96"/>
      <c r="AE86" s="33"/>
      <c r="AF86" s="88"/>
      <c r="AG86" s="88"/>
      <c r="AH86" s="88"/>
      <c r="AI86" s="88"/>
      <c r="AJ86" s="88"/>
      <c r="AK86" s="119"/>
      <c r="AL86" s="88"/>
      <c r="AM86" s="88"/>
      <c r="AN86" s="87"/>
      <c r="AO86" s="88"/>
      <c r="AP86" s="141"/>
      <c r="AQ86" s="141"/>
      <c r="AR86" s="62"/>
      <c r="AU86" s="23"/>
      <c r="AV86" s="15"/>
      <c r="AW86" s="15"/>
      <c r="AX86" s="15"/>
      <c r="AY86" s="15"/>
    </row>
    <row r="87" spans="1:70" ht="22.5" hidden="1" customHeight="1" x14ac:dyDescent="0.35">
      <c r="B87" s="21"/>
      <c r="C87" s="21"/>
      <c r="E87" s="15"/>
      <c r="F87" s="15"/>
      <c r="G87" s="15"/>
      <c r="H87" s="23"/>
      <c r="I87" s="23"/>
      <c r="J87" s="15"/>
      <c r="K87" s="15"/>
      <c r="L87" s="15"/>
      <c r="M87" s="15"/>
      <c r="N87" s="15"/>
      <c r="O87" s="15"/>
      <c r="P87" s="15"/>
      <c r="R87" s="62"/>
      <c r="S87" s="62"/>
      <c r="T87" s="62"/>
      <c r="U87" s="62"/>
      <c r="V87" s="62"/>
      <c r="W87" s="62"/>
      <c r="X87" s="62"/>
      <c r="Y87" s="62"/>
      <c r="Z87" s="62"/>
      <c r="AA87" s="62"/>
      <c r="AD87" s="96"/>
      <c r="AE87" s="33"/>
      <c r="AF87" s="88"/>
      <c r="AG87" s="88"/>
      <c r="AH87" s="88"/>
      <c r="AI87" s="88"/>
      <c r="AJ87" s="88"/>
      <c r="AK87" s="119"/>
      <c r="AL87" s="88"/>
      <c r="AM87" s="88"/>
      <c r="AN87" s="88"/>
      <c r="AO87" s="88"/>
      <c r="AP87" s="62"/>
      <c r="AQ87" s="62"/>
      <c r="AR87" s="62"/>
      <c r="AS87" s="138"/>
      <c r="AU87" s="23"/>
      <c r="AV87" s="15"/>
      <c r="AW87" s="15"/>
      <c r="AX87" s="15"/>
      <c r="AY87" s="15"/>
    </row>
    <row r="88" spans="1:70" ht="22.5" customHeight="1" x14ac:dyDescent="0.35">
      <c r="B88" s="21"/>
      <c r="C88" s="50"/>
      <c r="D88" s="53"/>
      <c r="E88" s="15"/>
      <c r="F88" s="15"/>
      <c r="G88" s="15"/>
      <c r="H88" s="23"/>
      <c r="I88" s="23"/>
      <c r="J88" s="15"/>
      <c r="K88" s="15"/>
      <c r="L88" s="15"/>
      <c r="M88" s="15"/>
      <c r="N88" s="15"/>
      <c r="O88" s="15"/>
      <c r="P88" s="15"/>
      <c r="R88" s="62"/>
      <c r="S88" s="62"/>
      <c r="T88" s="62"/>
      <c r="U88" s="62"/>
      <c r="V88" s="62"/>
      <c r="W88" s="62"/>
      <c r="X88" s="62"/>
      <c r="Y88" s="62"/>
      <c r="Z88" s="62"/>
      <c r="AA88" s="62"/>
      <c r="AD88" s="96"/>
      <c r="AE88" s="33"/>
      <c r="AF88" s="88"/>
      <c r="AG88" s="88"/>
      <c r="AH88" s="88"/>
      <c r="AI88" s="88"/>
      <c r="AJ88" s="88"/>
      <c r="AK88" s="119"/>
      <c r="AL88" s="88"/>
      <c r="AM88" s="88"/>
      <c r="AN88" s="88"/>
      <c r="AO88" s="88"/>
      <c r="AP88" s="62"/>
      <c r="AQ88" s="62"/>
      <c r="AR88" s="62"/>
      <c r="AS88" s="138"/>
      <c r="AU88" s="23"/>
      <c r="AV88" s="15"/>
      <c r="AW88" s="15"/>
      <c r="AX88" s="15"/>
      <c r="AY88" s="15"/>
    </row>
    <row r="89" spans="1:70" ht="32.25" customHeight="1" x14ac:dyDescent="0.35">
      <c r="C89" s="18"/>
      <c r="E89" s="15"/>
      <c r="F89" s="15"/>
      <c r="G89" s="15"/>
      <c r="H89" s="23"/>
      <c r="I89" s="23"/>
      <c r="J89" s="15"/>
      <c r="K89" s="15"/>
      <c r="L89" s="15"/>
      <c r="M89" s="15"/>
      <c r="N89" s="15"/>
      <c r="O89" s="15"/>
      <c r="P89" s="15"/>
      <c r="R89" s="62"/>
      <c r="S89" s="62"/>
      <c r="T89" s="62"/>
      <c r="U89" s="62"/>
      <c r="V89" s="62"/>
      <c r="W89" s="62"/>
      <c r="X89" s="62"/>
      <c r="Y89" s="62"/>
      <c r="Z89" s="62"/>
      <c r="AA89" s="62"/>
      <c r="AD89" s="96"/>
      <c r="AE89" s="33"/>
      <c r="AF89" s="155"/>
      <c r="AG89" s="155"/>
      <c r="AH89" s="156" t="s">
        <v>534</v>
      </c>
      <c r="AI89" s="157" t="s">
        <v>370</v>
      </c>
      <c r="AJ89" s="158" t="s">
        <v>529</v>
      </c>
      <c r="AK89" s="157" t="s">
        <v>371</v>
      </c>
      <c r="AL89" s="159" t="s">
        <v>533</v>
      </c>
      <c r="AM89" s="160"/>
      <c r="AN89" s="88"/>
      <c r="AO89" s="88"/>
      <c r="AP89" s="62"/>
      <c r="AQ89" s="62"/>
      <c r="AR89" s="62"/>
      <c r="AU89" s="23"/>
      <c r="AV89" s="15"/>
      <c r="AW89" s="15"/>
      <c r="AX89" s="15"/>
      <c r="AY89" s="15"/>
    </row>
    <row r="90" spans="1:70" ht="22.5" customHeight="1" x14ac:dyDescent="0.35">
      <c r="C90" s="18"/>
      <c r="E90" s="15"/>
      <c r="F90" s="15"/>
      <c r="G90" s="15"/>
      <c r="H90" s="23"/>
      <c r="I90" s="23"/>
      <c r="J90" s="15"/>
      <c r="K90" s="15"/>
      <c r="L90" s="15"/>
      <c r="M90" s="15"/>
      <c r="N90" s="15"/>
      <c r="O90" s="15"/>
      <c r="P90" s="15"/>
      <c r="R90" s="62"/>
      <c r="S90" s="62"/>
      <c r="T90" s="62"/>
      <c r="U90" s="62"/>
      <c r="V90" s="62"/>
      <c r="W90" s="62"/>
      <c r="X90" s="62"/>
      <c r="Y90" s="62"/>
      <c r="Z90" s="62"/>
      <c r="AA90" s="62"/>
      <c r="AD90" s="96"/>
      <c r="AE90" s="33"/>
      <c r="AF90" s="110">
        <v>1631249945</v>
      </c>
      <c r="AG90" s="110" t="s">
        <v>309</v>
      </c>
      <c r="AH90" s="153">
        <v>0.6</v>
      </c>
      <c r="AI90" s="161">
        <f>AF90*AH90</f>
        <v>978749967</v>
      </c>
      <c r="AJ90" s="111">
        <v>583038774</v>
      </c>
      <c r="AK90" s="112">
        <f>AI90-AJ90</f>
        <v>395711193</v>
      </c>
      <c r="AL90" s="161">
        <f>AJ90+AK90</f>
        <v>978749967</v>
      </c>
      <c r="AM90" s="113"/>
      <c r="AN90" s="88"/>
      <c r="AO90" s="88"/>
      <c r="AP90" s="62"/>
      <c r="AQ90" s="62"/>
      <c r="AR90" s="62"/>
      <c r="AU90" s="23"/>
      <c r="AV90" s="15"/>
      <c r="AW90" s="15"/>
      <c r="AX90" s="15"/>
      <c r="AY90" s="15"/>
    </row>
    <row r="91" spans="1:70" ht="22.5" customHeight="1" x14ac:dyDescent="0.35">
      <c r="C91" s="18"/>
      <c r="E91" s="15"/>
      <c r="F91" s="15"/>
      <c r="G91" s="15"/>
      <c r="H91" s="23"/>
      <c r="I91" s="23"/>
      <c r="J91" s="15"/>
      <c r="K91" s="15"/>
      <c r="L91" s="15"/>
      <c r="M91" s="15"/>
      <c r="N91" s="15"/>
      <c r="O91" s="15"/>
      <c r="P91" s="15"/>
      <c r="R91" s="62"/>
      <c r="S91" s="62"/>
      <c r="T91" s="62"/>
      <c r="U91" s="62"/>
      <c r="V91" s="62"/>
      <c r="W91" s="62"/>
      <c r="X91" s="62"/>
      <c r="Y91" s="62"/>
      <c r="Z91" s="62"/>
      <c r="AA91" s="62"/>
      <c r="AD91" s="96"/>
      <c r="AE91" s="33"/>
      <c r="AF91" s="21"/>
      <c r="AG91" s="20" t="s">
        <v>369</v>
      </c>
      <c r="AH91" s="154">
        <v>0.4</v>
      </c>
      <c r="AI91" s="162">
        <f>AF90*AH91</f>
        <v>652499978</v>
      </c>
      <c r="AJ91" s="22">
        <v>380540439</v>
      </c>
      <c r="AK91" s="49">
        <f>AI91-AJ91</f>
        <v>271959539</v>
      </c>
      <c r="AL91" s="162">
        <f>AJ91+AK91</f>
        <v>652499978</v>
      </c>
      <c r="AM91" s="36"/>
      <c r="AN91" s="88"/>
      <c r="AO91" s="88"/>
      <c r="AP91" s="62"/>
      <c r="AQ91" s="62"/>
      <c r="AR91" s="62"/>
      <c r="AU91" s="23"/>
      <c r="AV91" s="15"/>
      <c r="AW91" s="15"/>
      <c r="AX91" s="15"/>
      <c r="AY91" s="15"/>
    </row>
    <row r="92" spans="1:70" ht="24" customHeight="1" x14ac:dyDescent="0.35">
      <c r="A92" s="15"/>
      <c r="B92" s="15"/>
      <c r="C92" s="15"/>
      <c r="D92" s="15"/>
      <c r="E92" s="15"/>
      <c r="F92" s="15"/>
      <c r="G92" s="15"/>
      <c r="H92" s="23"/>
      <c r="I92" s="23"/>
      <c r="J92" s="15"/>
      <c r="K92" s="15"/>
      <c r="L92" s="15"/>
      <c r="M92" s="15"/>
      <c r="N92" s="15"/>
      <c r="O92" s="15"/>
      <c r="P92" s="15"/>
      <c r="R92" s="62"/>
      <c r="S92" s="62"/>
      <c r="T92" s="62"/>
      <c r="U92" s="62"/>
      <c r="V92" s="62"/>
      <c r="W92" s="62"/>
      <c r="X92" s="62"/>
      <c r="Y92" s="62"/>
      <c r="Z92" s="62"/>
      <c r="AA92" s="62"/>
      <c r="AD92" s="96"/>
      <c r="AE92" s="33"/>
      <c r="AF92" s="21"/>
      <c r="AG92" s="21"/>
      <c r="AH92" s="21"/>
      <c r="AI92" s="163">
        <f>SUBTOTAL(9,AI90:AI91)</f>
        <v>1631249945</v>
      </c>
      <c r="AJ92" s="163">
        <f>SUBTOTAL(9,AJ90:AJ91)</f>
        <v>963579213</v>
      </c>
      <c r="AK92" s="163">
        <f t="shared" ref="AK92:AL92" si="46">SUBTOTAL(9,AK90:AK91)</f>
        <v>667670732</v>
      </c>
      <c r="AL92" s="163">
        <f t="shared" si="46"/>
        <v>1631249945</v>
      </c>
      <c r="AM92" s="32"/>
      <c r="AN92" s="88"/>
      <c r="AO92" s="88"/>
      <c r="AP92" s="62"/>
      <c r="AQ92" s="62"/>
      <c r="AR92" s="62"/>
      <c r="AU92" s="23"/>
      <c r="AV92" s="15"/>
      <c r="AW92" s="15"/>
      <c r="AX92" s="15"/>
      <c r="AY92" s="15"/>
    </row>
    <row r="93" spans="1:70" ht="15" customHeight="1" x14ac:dyDescent="0.35">
      <c r="A93" s="15"/>
      <c r="B93" s="15"/>
      <c r="C93" s="15"/>
      <c r="D93" s="15"/>
      <c r="E93" s="15"/>
      <c r="F93" s="15"/>
      <c r="G93" s="15"/>
      <c r="H93" s="23"/>
      <c r="I93" s="23"/>
      <c r="J93" s="15"/>
      <c r="K93" s="15"/>
      <c r="L93" s="15"/>
      <c r="M93" s="15"/>
      <c r="N93" s="15"/>
      <c r="O93" s="15"/>
      <c r="P93" s="15"/>
      <c r="R93" s="62"/>
      <c r="S93" s="62"/>
      <c r="T93" s="62"/>
      <c r="U93" s="62"/>
      <c r="V93" s="62"/>
      <c r="W93" s="62"/>
      <c r="X93" s="62"/>
      <c r="Y93" s="62"/>
      <c r="Z93" s="62"/>
      <c r="AA93" s="62"/>
      <c r="AD93" s="96"/>
      <c r="AE93" s="33"/>
      <c r="AF93" s="88"/>
      <c r="AG93" s="88"/>
      <c r="AH93" s="88"/>
      <c r="AI93" s="88"/>
      <c r="AJ93" s="88"/>
      <c r="AK93" s="119"/>
      <c r="AL93" s="88"/>
      <c r="AM93" s="88"/>
      <c r="AN93" s="88"/>
      <c r="AO93" s="88"/>
      <c r="AP93" s="62"/>
      <c r="AQ93" s="62"/>
      <c r="AR93" s="62"/>
      <c r="AU93" s="23"/>
      <c r="AV93" s="15"/>
      <c r="AW93" s="15"/>
      <c r="AX93" s="15"/>
      <c r="AY93" s="15"/>
    </row>
    <row r="94" spans="1:70" ht="17.25" customHeight="1" x14ac:dyDescent="0.35">
      <c r="A94" s="15"/>
      <c r="B94" s="15"/>
      <c r="C94" s="15"/>
      <c r="D94" s="15"/>
      <c r="E94" s="15"/>
      <c r="F94" s="15"/>
      <c r="G94" s="15"/>
      <c r="H94" s="23"/>
      <c r="I94" s="23"/>
      <c r="J94" s="15"/>
      <c r="K94" s="15"/>
      <c r="L94" s="15"/>
      <c r="M94" s="15"/>
      <c r="N94" s="15"/>
      <c r="O94" s="15"/>
      <c r="P94" s="15"/>
      <c r="R94" s="62"/>
      <c r="S94" s="62"/>
      <c r="T94" s="62"/>
      <c r="U94" s="62"/>
      <c r="V94" s="62"/>
      <c r="W94" s="62"/>
      <c r="X94" s="62"/>
      <c r="Y94" s="62"/>
      <c r="Z94" s="62"/>
      <c r="AA94" s="62"/>
      <c r="AD94" s="96"/>
      <c r="AE94" s="33"/>
      <c r="AF94" s="88"/>
      <c r="AG94" s="88"/>
      <c r="AH94" s="88"/>
      <c r="AI94" s="88"/>
      <c r="AJ94" s="88"/>
      <c r="AK94" s="119"/>
      <c r="AL94" s="88"/>
      <c r="AM94" s="88"/>
      <c r="AN94" s="88"/>
      <c r="AO94" s="88"/>
      <c r="AP94" s="62"/>
      <c r="AQ94" s="62"/>
      <c r="AR94" s="62"/>
      <c r="AU94" s="23"/>
      <c r="AV94" s="15"/>
      <c r="AW94" s="15"/>
      <c r="AX94" s="15"/>
      <c r="AY94" s="15"/>
    </row>
    <row r="95" spans="1:70" ht="31.5" customHeight="1" x14ac:dyDescent="0.35">
      <c r="A95" s="15"/>
      <c r="B95" s="15"/>
      <c r="C95" s="15"/>
      <c r="D95" s="15"/>
      <c r="E95" s="15"/>
      <c r="F95" s="15"/>
      <c r="G95" s="15"/>
      <c r="H95" s="23"/>
      <c r="I95" s="23"/>
      <c r="J95" s="15"/>
      <c r="K95" s="15"/>
      <c r="L95" s="15"/>
      <c r="M95" s="15"/>
      <c r="N95" s="15"/>
      <c r="O95" s="15"/>
      <c r="P95" s="15"/>
      <c r="R95" s="62"/>
      <c r="S95" s="62"/>
      <c r="T95" s="62"/>
      <c r="U95" s="62"/>
      <c r="V95" s="62"/>
      <c r="W95" s="62"/>
      <c r="X95" s="62"/>
      <c r="Y95" s="62"/>
      <c r="Z95" s="62"/>
      <c r="AA95" s="62"/>
      <c r="AD95" s="96"/>
      <c r="AE95" s="33"/>
      <c r="AF95" s="88"/>
      <c r="AG95" s="88"/>
      <c r="AH95" s="88"/>
      <c r="AI95" s="88"/>
      <c r="AJ95" s="88"/>
      <c r="AK95" s="119"/>
      <c r="AL95" s="251">
        <v>117040439</v>
      </c>
      <c r="AM95" s="251">
        <v>117040439</v>
      </c>
      <c r="AN95" s="251">
        <v>40969100</v>
      </c>
      <c r="AO95" s="251">
        <v>35969100</v>
      </c>
      <c r="AP95" s="62"/>
      <c r="AQ95" s="62"/>
      <c r="AR95" s="62"/>
      <c r="AU95" s="23"/>
      <c r="AV95" s="15"/>
      <c r="AW95" s="15"/>
      <c r="AX95" s="15"/>
      <c r="AY95" s="15"/>
    </row>
    <row r="96" spans="1:70" ht="66" customHeight="1" x14ac:dyDescent="0.35">
      <c r="A96" s="15"/>
      <c r="B96" s="15"/>
      <c r="C96" s="15"/>
      <c r="D96" s="15"/>
      <c r="E96" s="15"/>
      <c r="F96" s="15"/>
      <c r="G96" s="15"/>
      <c r="H96" s="23"/>
      <c r="I96" s="23"/>
      <c r="J96" s="15"/>
      <c r="K96" s="15"/>
      <c r="L96" s="15"/>
      <c r="M96" s="15"/>
      <c r="N96" s="15"/>
      <c r="O96" s="15"/>
      <c r="P96" s="15"/>
      <c r="R96" s="62"/>
      <c r="S96" s="62"/>
      <c r="T96" s="62"/>
      <c r="U96" s="62"/>
      <c r="V96" s="62"/>
      <c r="W96" s="62"/>
      <c r="X96" s="62"/>
      <c r="Y96" s="62"/>
      <c r="Z96" s="62"/>
      <c r="AA96" s="62"/>
      <c r="AD96" s="96"/>
      <c r="AE96" s="33"/>
      <c r="AF96" s="88"/>
      <c r="AG96" s="88"/>
      <c r="AH96" s="88"/>
      <c r="AI96" s="88"/>
      <c r="AJ96" s="88"/>
      <c r="AK96" s="119"/>
      <c r="AL96" s="88">
        <f t="shared" ref="AL96:AM96" si="47">SUM(AL27+AL35)-AL95</f>
        <v>0</v>
      </c>
      <c r="AM96" s="88">
        <f t="shared" si="47"/>
        <v>0</v>
      </c>
      <c r="AN96" s="88">
        <f>SUM(AN27+AN35)-AN95</f>
        <v>0</v>
      </c>
      <c r="AO96" s="88">
        <f>SUM(AO27+AO35)-AO95</f>
        <v>0</v>
      </c>
      <c r="AP96" s="62"/>
      <c r="AQ96" s="62"/>
      <c r="AR96" s="62"/>
      <c r="AU96" s="23"/>
      <c r="AV96" s="15"/>
      <c r="AW96" s="15"/>
      <c r="AX96" s="15"/>
      <c r="AY96" s="15"/>
    </row>
    <row r="97" spans="1:51" ht="15" customHeight="1" x14ac:dyDescent="0.35">
      <c r="A97" s="15"/>
      <c r="B97" s="15"/>
      <c r="C97" s="15"/>
      <c r="D97" s="15"/>
      <c r="E97" s="15"/>
      <c r="F97" s="15"/>
      <c r="G97" s="15"/>
      <c r="H97" s="23"/>
      <c r="I97" s="23"/>
      <c r="J97" s="15"/>
      <c r="K97" s="15"/>
      <c r="L97" s="15"/>
      <c r="M97" s="15"/>
      <c r="N97" s="15"/>
      <c r="O97" s="15"/>
      <c r="P97" s="15"/>
      <c r="R97" s="62"/>
      <c r="S97" s="62"/>
      <c r="T97" s="62"/>
      <c r="U97" s="62"/>
      <c r="V97" s="62"/>
      <c r="W97" s="62"/>
      <c r="X97" s="62"/>
      <c r="Y97" s="62"/>
      <c r="Z97" s="62"/>
      <c r="AA97" s="62"/>
      <c r="AD97" s="96"/>
      <c r="AE97" s="33"/>
      <c r="AF97" s="88"/>
      <c r="AG97" s="88"/>
      <c r="AH97" s="88"/>
      <c r="AI97" s="88"/>
      <c r="AJ97" s="88"/>
      <c r="AK97" s="119"/>
      <c r="AL97" s="88">
        <v>422485951.91000003</v>
      </c>
      <c r="AM97" s="88">
        <v>26774758.91</v>
      </c>
      <c r="AN97" s="88">
        <f>AL97-AM97</f>
        <v>395711193</v>
      </c>
      <c r="AO97" s="88"/>
      <c r="AP97" s="62"/>
      <c r="AQ97" s="62"/>
      <c r="AR97" s="62"/>
      <c r="AU97" s="23"/>
      <c r="AV97" s="15"/>
      <c r="AW97" s="15"/>
      <c r="AX97" s="15"/>
      <c r="AY97" s="15"/>
    </row>
    <row r="98" spans="1:51" ht="15" customHeight="1" x14ac:dyDescent="0.35">
      <c r="A98" s="15"/>
      <c r="B98" s="15"/>
      <c r="C98" s="15"/>
      <c r="D98" s="15"/>
      <c r="E98" s="15"/>
      <c r="F98" s="15"/>
      <c r="G98" s="15"/>
      <c r="H98" s="23"/>
      <c r="I98" s="23"/>
      <c r="J98" s="15"/>
      <c r="K98" s="15"/>
      <c r="L98" s="15"/>
      <c r="M98" s="15"/>
      <c r="N98" s="15"/>
      <c r="O98" s="15"/>
      <c r="P98" s="15"/>
      <c r="R98" s="62"/>
      <c r="S98" s="62"/>
      <c r="T98" s="62"/>
      <c r="U98" s="62"/>
      <c r="V98" s="62"/>
      <c r="W98" s="62"/>
      <c r="X98" s="62"/>
      <c r="Y98" s="62"/>
      <c r="Z98" s="62"/>
      <c r="AA98" s="62"/>
      <c r="AD98" s="96"/>
      <c r="AE98" s="33"/>
      <c r="AF98" s="88"/>
      <c r="AG98" s="88"/>
      <c r="AH98" s="88"/>
      <c r="AI98" s="88"/>
      <c r="AJ98" s="88"/>
      <c r="AK98" s="119"/>
      <c r="AL98" s="88"/>
      <c r="AM98" s="88"/>
      <c r="AN98" s="88"/>
      <c r="AO98" s="88"/>
      <c r="AP98" s="62"/>
      <c r="AQ98" s="62"/>
      <c r="AR98" s="62"/>
      <c r="AU98" s="23"/>
      <c r="AV98" s="15"/>
      <c r="AW98" s="15"/>
      <c r="AX98" s="15"/>
      <c r="AY98" s="15"/>
    </row>
    <row r="99" spans="1:51" ht="15" customHeight="1" x14ac:dyDescent="0.35">
      <c r="A99" s="15"/>
      <c r="B99" s="15"/>
      <c r="C99" s="15"/>
      <c r="D99" s="15"/>
      <c r="E99" s="15"/>
      <c r="F99" s="15"/>
      <c r="G99" s="15"/>
      <c r="H99" s="23"/>
      <c r="I99" s="23"/>
      <c r="J99" s="15"/>
      <c r="K99" s="15"/>
      <c r="L99" s="15"/>
      <c r="M99" s="15"/>
      <c r="N99" s="15"/>
      <c r="O99" s="15"/>
      <c r="P99" s="15"/>
      <c r="R99" s="62"/>
      <c r="S99" s="62"/>
      <c r="T99" s="62"/>
      <c r="U99" s="62"/>
      <c r="V99" s="62"/>
      <c r="W99" s="62"/>
      <c r="X99" s="62"/>
      <c r="Y99" s="62"/>
      <c r="Z99" s="62"/>
      <c r="AA99" s="62"/>
      <c r="AD99" s="96"/>
      <c r="AE99" s="33"/>
      <c r="AF99" s="88"/>
      <c r="AG99" s="88"/>
      <c r="AH99" s="88"/>
      <c r="AI99" s="88"/>
      <c r="AJ99" s="88"/>
      <c r="AK99" s="119"/>
      <c r="AL99" s="88"/>
      <c r="AM99" s="88"/>
      <c r="AN99" s="88"/>
      <c r="AO99" s="88"/>
      <c r="AP99" s="62"/>
      <c r="AQ99" s="62"/>
      <c r="AR99" s="62"/>
      <c r="AU99" s="23"/>
      <c r="AV99" s="15"/>
      <c r="AW99" s="15"/>
      <c r="AX99" s="15"/>
      <c r="AY99" s="15"/>
    </row>
    <row r="100" spans="1:51" ht="15" customHeight="1" x14ac:dyDescent="0.35">
      <c r="A100" s="15"/>
      <c r="B100" s="15"/>
      <c r="C100" s="15"/>
      <c r="D100" s="15"/>
      <c r="E100" s="15"/>
      <c r="F100" s="15"/>
      <c r="G100" s="15"/>
      <c r="H100" s="23"/>
      <c r="I100" s="23"/>
      <c r="J100" s="15"/>
      <c r="K100" s="15"/>
      <c r="L100" s="15"/>
      <c r="M100" s="15"/>
      <c r="N100" s="15"/>
      <c r="O100" s="15"/>
      <c r="P100" s="15"/>
      <c r="R100" s="62"/>
      <c r="S100" s="62"/>
      <c r="T100" s="62"/>
      <c r="U100" s="62"/>
      <c r="V100" s="62"/>
      <c r="W100" s="62"/>
      <c r="X100" s="62"/>
      <c r="Y100" s="62"/>
      <c r="Z100" s="62"/>
      <c r="AA100" s="62"/>
      <c r="AD100" s="96"/>
      <c r="AE100" s="33"/>
      <c r="AF100" s="88"/>
      <c r="AG100" s="88"/>
      <c r="AH100" s="88"/>
      <c r="AI100" s="88"/>
      <c r="AJ100" s="88"/>
      <c r="AK100" s="119"/>
      <c r="AL100" s="88"/>
      <c r="AM100" s="88"/>
      <c r="AN100" s="88">
        <f>AK90-AN97</f>
        <v>0</v>
      </c>
      <c r="AO100" s="88"/>
      <c r="AP100" s="62"/>
      <c r="AQ100" s="62"/>
      <c r="AR100" s="62"/>
      <c r="AU100" s="23"/>
      <c r="AV100" s="15"/>
      <c r="AW100" s="15"/>
      <c r="AX100" s="15"/>
      <c r="AY100" s="15"/>
    </row>
    <row r="101" spans="1:51" ht="15" customHeight="1" x14ac:dyDescent="0.35">
      <c r="A101" s="15"/>
      <c r="B101" s="15"/>
      <c r="C101" s="15"/>
      <c r="D101" s="15"/>
      <c r="E101" s="15"/>
      <c r="F101" s="15"/>
      <c r="G101" s="15"/>
      <c r="H101" s="23"/>
      <c r="I101" s="23"/>
      <c r="J101" s="15"/>
      <c r="K101" s="15"/>
      <c r="L101" s="15"/>
      <c r="M101" s="15"/>
      <c r="N101" s="15"/>
      <c r="O101" s="15"/>
      <c r="P101" s="15"/>
      <c r="R101" s="62"/>
      <c r="S101" s="62"/>
      <c r="T101" s="62"/>
      <c r="U101" s="62"/>
      <c r="V101" s="62"/>
      <c r="W101" s="62"/>
      <c r="X101" s="62"/>
      <c r="Y101" s="62"/>
      <c r="Z101" s="62"/>
      <c r="AA101" s="62"/>
      <c r="AD101" s="96"/>
      <c r="AE101" s="33"/>
      <c r="AF101" s="88"/>
      <c r="AG101" s="88"/>
      <c r="AH101" s="88"/>
      <c r="AI101" s="88"/>
      <c r="AJ101" s="88"/>
      <c r="AK101" s="119"/>
      <c r="AL101" s="88"/>
      <c r="AM101" s="88"/>
      <c r="AN101" s="88"/>
      <c r="AO101" s="88"/>
      <c r="AP101" s="62"/>
      <c r="AQ101" s="62"/>
      <c r="AR101" s="62"/>
      <c r="AU101" s="23"/>
      <c r="AV101" s="15"/>
      <c r="AW101" s="15"/>
      <c r="AX101" s="15"/>
      <c r="AY101" s="15"/>
    </row>
    <row r="102" spans="1:51" ht="15" customHeight="1" x14ac:dyDescent="0.35">
      <c r="A102" s="15"/>
      <c r="B102" s="15"/>
      <c r="C102" s="15"/>
      <c r="D102" s="15"/>
      <c r="E102" s="15"/>
      <c r="F102" s="15"/>
      <c r="G102" s="15"/>
      <c r="H102" s="23"/>
      <c r="I102" s="23"/>
      <c r="J102" s="15"/>
      <c r="K102" s="15"/>
      <c r="L102" s="15"/>
      <c r="M102" s="15"/>
      <c r="N102" s="15"/>
      <c r="O102" s="15"/>
      <c r="P102" s="15"/>
      <c r="R102" s="62"/>
      <c r="S102" s="62"/>
      <c r="T102" s="62"/>
      <c r="U102" s="62"/>
      <c r="V102" s="62"/>
      <c r="W102" s="62"/>
      <c r="X102" s="62"/>
      <c r="Y102" s="62"/>
      <c r="Z102" s="62"/>
      <c r="AA102" s="62"/>
      <c r="AD102" s="96"/>
      <c r="AE102" s="33"/>
      <c r="AF102" s="88"/>
      <c r="AG102" s="88"/>
      <c r="AH102" s="88"/>
      <c r="AI102" s="88"/>
      <c r="AJ102" s="88"/>
      <c r="AK102" s="119"/>
      <c r="AL102" s="88"/>
      <c r="AM102" s="88"/>
      <c r="AN102" s="88"/>
      <c r="AO102" s="88"/>
      <c r="AP102" s="62"/>
      <c r="AQ102" s="62"/>
      <c r="AR102" s="62"/>
      <c r="AU102" s="23"/>
      <c r="AV102" s="15"/>
      <c r="AW102" s="15"/>
      <c r="AX102" s="15"/>
      <c r="AY102" s="15"/>
    </row>
    <row r="103" spans="1:51" ht="15" customHeight="1" x14ac:dyDescent="0.35">
      <c r="A103" s="15"/>
      <c r="B103" s="15"/>
      <c r="C103" s="15"/>
      <c r="D103" s="15"/>
      <c r="E103" s="15"/>
      <c r="F103" s="15"/>
      <c r="G103" s="15"/>
      <c r="H103" s="23"/>
      <c r="I103" s="23"/>
      <c r="J103" s="15"/>
      <c r="K103" s="15"/>
      <c r="L103" s="15"/>
      <c r="M103" s="15"/>
      <c r="N103" s="15"/>
      <c r="O103" s="15"/>
      <c r="P103" s="15"/>
      <c r="R103" s="62"/>
      <c r="S103" s="62"/>
      <c r="T103" s="62"/>
      <c r="U103" s="62"/>
      <c r="V103" s="62"/>
      <c r="W103" s="62"/>
      <c r="X103" s="62"/>
      <c r="Y103" s="62"/>
      <c r="Z103" s="62"/>
      <c r="AA103" s="62"/>
      <c r="AD103" s="96"/>
      <c r="AE103" s="33"/>
      <c r="AF103" s="88"/>
      <c r="AG103" s="88"/>
      <c r="AH103" s="88"/>
      <c r="AI103" s="88"/>
      <c r="AJ103" s="88"/>
      <c r="AK103" s="119"/>
      <c r="AL103" s="88">
        <v>609813532.90999997</v>
      </c>
      <c r="AM103" s="88">
        <v>26774758.91</v>
      </c>
      <c r="AN103" s="88">
        <f>AL103-AM103</f>
        <v>583038774</v>
      </c>
      <c r="AO103" s="88"/>
      <c r="AP103" s="62"/>
      <c r="AQ103" s="62"/>
      <c r="AR103" s="62"/>
      <c r="AU103" s="23"/>
      <c r="AV103" s="15"/>
      <c r="AW103" s="15"/>
      <c r="AX103" s="15"/>
      <c r="AY103" s="15"/>
    </row>
    <row r="104" spans="1:51" ht="15" customHeight="1" x14ac:dyDescent="0.35">
      <c r="A104" s="15"/>
      <c r="B104" s="15"/>
      <c r="C104" s="15"/>
      <c r="D104" s="15"/>
      <c r="E104" s="15"/>
      <c r="F104" s="15"/>
      <c r="G104" s="15"/>
      <c r="H104" s="23"/>
      <c r="I104" s="23"/>
      <c r="J104" s="15"/>
      <c r="K104" s="15"/>
      <c r="L104" s="15"/>
      <c r="M104" s="15"/>
      <c r="N104" s="15"/>
      <c r="O104" s="15"/>
      <c r="P104" s="15"/>
      <c r="R104" s="62"/>
      <c r="S104" s="62"/>
      <c r="T104" s="62"/>
      <c r="U104" s="62"/>
      <c r="V104" s="62"/>
      <c r="W104" s="62"/>
      <c r="X104" s="62"/>
      <c r="Y104" s="62"/>
      <c r="Z104" s="62"/>
      <c r="AA104" s="62"/>
      <c r="AD104" s="96"/>
      <c r="AE104" s="33"/>
      <c r="AF104" s="88"/>
      <c r="AG104" s="88"/>
      <c r="AH104" s="88"/>
      <c r="AI104" s="88"/>
      <c r="AJ104" s="88"/>
      <c r="AK104" s="119"/>
      <c r="AL104" s="88"/>
      <c r="AM104" s="88"/>
      <c r="AN104" s="88"/>
      <c r="AO104" s="88"/>
      <c r="AP104" s="62"/>
      <c r="AQ104" s="62"/>
      <c r="AR104" s="62"/>
      <c r="AU104" s="23"/>
      <c r="AV104" s="15"/>
      <c r="AW104" s="15"/>
      <c r="AX104" s="15"/>
      <c r="AY104" s="15"/>
    </row>
    <row r="105" spans="1:51" ht="15" customHeight="1" x14ac:dyDescent="0.35">
      <c r="A105" s="15"/>
      <c r="B105" s="15"/>
      <c r="C105" s="15"/>
      <c r="D105" s="15"/>
      <c r="E105" s="15"/>
      <c r="F105" s="15"/>
      <c r="G105" s="15"/>
      <c r="H105" s="23"/>
      <c r="I105" s="23"/>
      <c r="J105" s="15"/>
      <c r="K105" s="15"/>
      <c r="L105" s="15"/>
      <c r="M105" s="15"/>
      <c r="N105" s="15"/>
      <c r="O105" s="15"/>
      <c r="P105" s="15"/>
      <c r="R105" s="62"/>
      <c r="S105" s="62"/>
      <c r="T105" s="62"/>
      <c r="U105" s="62"/>
      <c r="V105" s="62"/>
      <c r="W105" s="62"/>
      <c r="X105" s="62"/>
      <c r="Y105" s="62"/>
      <c r="Z105" s="62"/>
      <c r="AA105" s="62"/>
      <c r="AD105" s="96"/>
      <c r="AE105" s="33"/>
      <c r="AF105" s="88"/>
      <c r="AG105" s="88"/>
      <c r="AH105" s="88"/>
      <c r="AI105" s="88"/>
      <c r="AJ105" s="88"/>
      <c r="AK105" s="119"/>
      <c r="AL105" s="88"/>
      <c r="AM105" s="88"/>
      <c r="AN105" s="88"/>
      <c r="AO105" s="88"/>
      <c r="AP105" s="62"/>
      <c r="AQ105" s="62"/>
      <c r="AR105" s="62"/>
      <c r="AU105" s="23"/>
      <c r="AV105" s="15"/>
      <c r="AW105" s="15"/>
      <c r="AX105" s="15"/>
      <c r="AY105" s="15"/>
    </row>
    <row r="106" spans="1:51" ht="15" customHeight="1" x14ac:dyDescent="0.35">
      <c r="A106" s="15"/>
      <c r="B106" s="15"/>
      <c r="C106" s="15"/>
      <c r="D106" s="15"/>
      <c r="E106" s="15"/>
      <c r="F106" s="15"/>
      <c r="G106" s="15"/>
      <c r="H106" s="23"/>
      <c r="I106" s="23"/>
      <c r="J106" s="15"/>
      <c r="K106" s="15"/>
      <c r="L106" s="15"/>
      <c r="M106" s="15"/>
      <c r="N106" s="15"/>
      <c r="O106" s="15"/>
      <c r="P106" s="15"/>
      <c r="R106" s="62"/>
      <c r="S106" s="62"/>
      <c r="T106" s="62"/>
      <c r="U106" s="62"/>
      <c r="V106" s="62"/>
      <c r="W106" s="62"/>
      <c r="X106" s="62"/>
      <c r="Y106" s="62"/>
      <c r="Z106" s="62"/>
      <c r="AA106" s="62"/>
      <c r="AD106" s="96"/>
      <c r="AE106" s="33"/>
      <c r="AF106" s="88"/>
      <c r="AG106" s="88"/>
      <c r="AH106" s="88"/>
      <c r="AI106" s="88"/>
      <c r="AJ106" s="88"/>
      <c r="AK106" s="119"/>
      <c r="AL106" s="88"/>
      <c r="AM106" s="88"/>
      <c r="AN106" s="88"/>
      <c r="AO106" s="88"/>
      <c r="AP106" s="62"/>
      <c r="AQ106" s="62"/>
      <c r="AR106" s="62"/>
      <c r="AU106" s="23"/>
      <c r="AV106" s="15"/>
      <c r="AW106" s="15"/>
      <c r="AX106" s="15"/>
      <c r="AY106" s="15"/>
    </row>
    <row r="107" spans="1:51" ht="15" customHeight="1" x14ac:dyDescent="0.35">
      <c r="A107" s="15"/>
      <c r="B107" s="15"/>
      <c r="C107" s="15"/>
      <c r="D107" s="15"/>
      <c r="E107" s="15"/>
      <c r="F107" s="15"/>
      <c r="G107" s="15"/>
      <c r="H107" s="23"/>
      <c r="I107" s="23"/>
      <c r="J107" s="15"/>
      <c r="K107" s="15"/>
      <c r="L107" s="15"/>
      <c r="M107" s="15"/>
      <c r="N107" s="15"/>
      <c r="O107" s="15"/>
      <c r="P107" s="15"/>
      <c r="R107" s="62"/>
      <c r="S107" s="62"/>
      <c r="T107" s="62"/>
      <c r="U107" s="62"/>
      <c r="V107" s="62"/>
      <c r="W107" s="62"/>
      <c r="X107" s="62"/>
      <c r="Y107" s="62"/>
      <c r="Z107" s="62"/>
      <c r="AA107" s="62"/>
      <c r="AD107" s="96"/>
      <c r="AE107" s="33"/>
      <c r="AF107" s="88"/>
      <c r="AG107" s="88"/>
      <c r="AH107" s="88"/>
      <c r="AI107" s="88"/>
      <c r="AJ107" s="88"/>
      <c r="AK107" s="119"/>
      <c r="AL107" s="88"/>
      <c r="AM107" s="88"/>
      <c r="AN107" s="88"/>
      <c r="AO107" s="88"/>
      <c r="AP107" s="62"/>
      <c r="AQ107" s="62"/>
      <c r="AR107" s="62"/>
      <c r="AU107" s="23"/>
      <c r="AV107" s="15"/>
      <c r="AW107" s="15"/>
      <c r="AX107" s="15"/>
      <c r="AY107" s="15"/>
    </row>
    <row r="108" spans="1:51" ht="15" customHeight="1" x14ac:dyDescent="0.35">
      <c r="A108" s="15"/>
      <c r="B108" s="15"/>
      <c r="C108" s="15"/>
      <c r="D108" s="15"/>
      <c r="E108" s="15"/>
      <c r="F108" s="15"/>
      <c r="G108" s="15"/>
      <c r="H108" s="23"/>
      <c r="I108" s="23"/>
      <c r="J108" s="15"/>
      <c r="K108" s="15"/>
      <c r="L108" s="15"/>
      <c r="M108" s="15"/>
      <c r="N108" s="15"/>
      <c r="O108" s="15"/>
      <c r="P108" s="15"/>
      <c r="R108" s="62"/>
      <c r="S108" s="62"/>
      <c r="T108" s="62"/>
      <c r="U108" s="62"/>
      <c r="V108" s="62"/>
      <c r="W108" s="62"/>
      <c r="X108" s="62"/>
      <c r="Y108" s="62"/>
      <c r="Z108" s="62"/>
      <c r="AA108" s="62"/>
      <c r="AD108" s="96"/>
      <c r="AE108" s="33"/>
      <c r="AF108" s="88"/>
      <c r="AG108" s="88"/>
      <c r="AH108" s="88"/>
      <c r="AI108" s="88"/>
      <c r="AJ108" s="88"/>
      <c r="AK108" s="119"/>
      <c r="AL108" s="88"/>
      <c r="AM108" s="88"/>
      <c r="AN108" s="88"/>
      <c r="AO108" s="88"/>
      <c r="AP108" s="62"/>
      <c r="AQ108" s="62"/>
      <c r="AR108" s="62"/>
      <c r="AU108" s="23"/>
      <c r="AV108" s="15"/>
      <c r="AW108" s="15"/>
      <c r="AX108" s="15"/>
      <c r="AY108" s="15"/>
    </row>
    <row r="109" spans="1:51" ht="15" customHeight="1" x14ac:dyDescent="0.35">
      <c r="A109" s="15"/>
      <c r="B109" s="15"/>
      <c r="C109" s="15"/>
      <c r="D109" s="15"/>
      <c r="E109" s="15"/>
      <c r="F109" s="15"/>
      <c r="G109" s="15"/>
      <c r="H109" s="23"/>
      <c r="I109" s="23"/>
      <c r="J109" s="15"/>
      <c r="K109" s="15"/>
      <c r="L109" s="15"/>
      <c r="M109" s="15"/>
      <c r="N109" s="15"/>
      <c r="O109" s="15"/>
      <c r="P109" s="15"/>
      <c r="R109" s="62"/>
      <c r="S109" s="62"/>
      <c r="T109" s="62"/>
      <c r="U109" s="62"/>
      <c r="V109" s="62"/>
      <c r="W109" s="62"/>
      <c r="X109" s="62"/>
      <c r="Y109" s="62"/>
      <c r="Z109" s="62"/>
      <c r="AA109" s="62"/>
      <c r="AD109" s="96"/>
      <c r="AE109" s="33"/>
      <c r="AF109" s="88"/>
      <c r="AG109" s="88"/>
      <c r="AH109" s="88"/>
      <c r="AI109" s="88"/>
      <c r="AJ109" s="88"/>
      <c r="AK109" s="119"/>
      <c r="AL109" s="88"/>
      <c r="AM109" s="88"/>
      <c r="AN109" s="88"/>
      <c r="AO109" s="88"/>
      <c r="AP109" s="62"/>
      <c r="AQ109" s="62"/>
      <c r="AR109" s="62"/>
      <c r="AU109" s="23"/>
      <c r="AV109" s="15"/>
      <c r="AW109" s="15"/>
      <c r="AX109" s="15"/>
      <c r="AY109" s="15"/>
    </row>
    <row r="110" spans="1:51" ht="15" customHeight="1" x14ac:dyDescent="0.35">
      <c r="A110" s="15"/>
      <c r="B110" s="15"/>
      <c r="C110" s="15"/>
      <c r="D110" s="15"/>
      <c r="E110" s="15"/>
      <c r="F110" s="15"/>
      <c r="G110" s="15"/>
      <c r="H110" s="23"/>
      <c r="I110" s="23"/>
      <c r="J110" s="15"/>
      <c r="K110" s="15"/>
      <c r="L110" s="15"/>
      <c r="M110" s="15"/>
      <c r="N110" s="15"/>
      <c r="O110" s="15"/>
      <c r="P110" s="15"/>
      <c r="R110" s="62"/>
      <c r="S110" s="62"/>
      <c r="T110" s="62"/>
      <c r="U110" s="62"/>
      <c r="V110" s="62"/>
      <c r="W110" s="62"/>
      <c r="X110" s="62"/>
      <c r="Y110" s="62"/>
      <c r="Z110" s="62"/>
      <c r="AA110" s="62"/>
      <c r="AD110" s="96"/>
      <c r="AE110" s="33"/>
      <c r="AF110" s="88"/>
      <c r="AG110" s="88"/>
      <c r="AH110" s="88"/>
      <c r="AI110" s="88"/>
      <c r="AJ110" s="88"/>
      <c r="AK110" s="119"/>
      <c r="AL110" s="88"/>
      <c r="AM110" s="88"/>
      <c r="AN110" s="88"/>
      <c r="AO110" s="88"/>
      <c r="AP110" s="62"/>
      <c r="AQ110" s="62"/>
      <c r="AR110" s="62"/>
      <c r="AU110" s="23"/>
      <c r="AV110" s="15"/>
      <c r="AW110" s="15"/>
      <c r="AX110" s="15"/>
      <c r="AY110" s="15"/>
    </row>
    <row r="111" spans="1:51" ht="15" customHeight="1" x14ac:dyDescent="0.35">
      <c r="A111" s="15"/>
      <c r="B111" s="15"/>
      <c r="C111" s="15"/>
      <c r="D111" s="15"/>
      <c r="E111" s="15"/>
      <c r="F111" s="15"/>
      <c r="G111" s="15"/>
      <c r="H111" s="23"/>
      <c r="I111" s="23"/>
      <c r="J111" s="15"/>
      <c r="K111" s="15"/>
      <c r="L111" s="15"/>
      <c r="M111" s="15"/>
      <c r="N111" s="15"/>
      <c r="O111" s="15"/>
      <c r="P111" s="15"/>
      <c r="R111" s="62"/>
      <c r="S111" s="62"/>
      <c r="T111" s="62"/>
      <c r="U111" s="62"/>
      <c r="V111" s="62"/>
      <c r="W111" s="62"/>
      <c r="X111" s="62"/>
      <c r="Y111" s="62"/>
      <c r="Z111" s="62"/>
      <c r="AA111" s="62"/>
      <c r="AD111" s="96"/>
      <c r="AE111" s="33"/>
      <c r="AF111" s="88"/>
      <c r="AG111" s="88"/>
      <c r="AH111" s="88"/>
      <c r="AI111" s="88"/>
      <c r="AJ111" s="88"/>
      <c r="AK111" s="119"/>
      <c r="AL111" s="88"/>
      <c r="AM111" s="88"/>
      <c r="AN111" s="88"/>
      <c r="AO111" s="88"/>
      <c r="AP111" s="62"/>
      <c r="AQ111" s="62"/>
      <c r="AR111" s="62"/>
      <c r="AU111" s="23"/>
      <c r="AV111" s="15"/>
      <c r="AW111" s="15"/>
      <c r="AX111" s="15"/>
      <c r="AY111" s="15"/>
    </row>
    <row r="112" spans="1:51" ht="15" customHeight="1" x14ac:dyDescent="0.35">
      <c r="A112" s="15"/>
      <c r="B112" s="15"/>
      <c r="C112" s="15"/>
      <c r="D112" s="15"/>
      <c r="E112" s="15"/>
      <c r="F112" s="15"/>
      <c r="G112" s="15"/>
      <c r="H112" s="23"/>
      <c r="I112" s="23"/>
      <c r="J112" s="15"/>
      <c r="K112" s="15"/>
      <c r="L112" s="15"/>
      <c r="M112" s="15"/>
      <c r="N112" s="15"/>
      <c r="O112" s="15"/>
      <c r="P112" s="15"/>
      <c r="R112" s="62"/>
      <c r="S112" s="62"/>
      <c r="T112" s="62"/>
      <c r="U112" s="62"/>
      <c r="V112" s="62"/>
      <c r="W112" s="62"/>
      <c r="X112" s="62"/>
      <c r="Y112" s="62"/>
      <c r="Z112" s="62"/>
      <c r="AA112" s="62"/>
      <c r="AD112" s="96"/>
      <c r="AE112" s="33"/>
      <c r="AF112" s="88"/>
      <c r="AG112" s="88"/>
      <c r="AH112" s="88"/>
      <c r="AI112" s="88"/>
      <c r="AJ112" s="88"/>
      <c r="AK112" s="119"/>
      <c r="AL112" s="88"/>
      <c r="AM112" s="88"/>
      <c r="AN112" s="88"/>
      <c r="AO112" s="88"/>
      <c r="AP112" s="62"/>
      <c r="AQ112" s="62"/>
      <c r="AR112" s="62"/>
      <c r="AU112" s="23"/>
      <c r="AV112" s="15"/>
      <c r="AW112" s="15"/>
      <c r="AX112" s="15"/>
      <c r="AY112" s="15"/>
    </row>
    <row r="113" spans="1:51" ht="15" customHeight="1" x14ac:dyDescent="0.35">
      <c r="A113" s="15"/>
      <c r="B113" s="15"/>
      <c r="C113" s="15"/>
      <c r="D113" s="15"/>
      <c r="E113" s="15"/>
      <c r="F113" s="15"/>
      <c r="G113" s="15"/>
      <c r="H113" s="23"/>
      <c r="I113" s="23"/>
      <c r="J113" s="15"/>
      <c r="K113" s="15"/>
      <c r="L113" s="15"/>
      <c r="M113" s="15"/>
      <c r="N113" s="15"/>
      <c r="O113" s="15"/>
      <c r="P113" s="15"/>
      <c r="R113" s="62"/>
      <c r="S113" s="62"/>
      <c r="T113" s="62"/>
      <c r="U113" s="62"/>
      <c r="V113" s="62"/>
      <c r="W113" s="62"/>
      <c r="X113" s="62"/>
      <c r="Y113" s="62"/>
      <c r="Z113" s="62"/>
      <c r="AA113" s="62"/>
      <c r="AD113" s="96"/>
      <c r="AE113" s="33"/>
      <c r="AF113" s="88"/>
      <c r="AG113" s="88"/>
      <c r="AH113" s="88"/>
      <c r="AI113" s="88"/>
      <c r="AJ113" s="88"/>
      <c r="AK113" s="119"/>
      <c r="AL113" s="88"/>
      <c r="AM113" s="88"/>
      <c r="AN113" s="88"/>
      <c r="AO113" s="88"/>
      <c r="AP113" s="62"/>
      <c r="AQ113" s="62"/>
      <c r="AR113" s="62"/>
      <c r="AU113" s="23"/>
      <c r="AV113" s="15"/>
      <c r="AW113" s="15"/>
      <c r="AX113" s="15"/>
      <c r="AY113" s="15"/>
    </row>
    <row r="114" spans="1:51" ht="15" customHeight="1" x14ac:dyDescent="0.35">
      <c r="A114" s="15"/>
      <c r="B114" s="15"/>
      <c r="C114" s="15"/>
      <c r="D114" s="15"/>
      <c r="E114" s="15"/>
      <c r="F114" s="15"/>
      <c r="G114" s="15"/>
      <c r="H114" s="23"/>
      <c r="I114" s="23"/>
      <c r="J114" s="15"/>
      <c r="K114" s="15"/>
      <c r="L114" s="15"/>
      <c r="M114" s="15"/>
      <c r="N114" s="15"/>
      <c r="O114" s="15"/>
      <c r="P114" s="15"/>
      <c r="R114" s="62"/>
      <c r="S114" s="62"/>
      <c r="T114" s="62"/>
      <c r="U114" s="62"/>
      <c r="V114" s="62"/>
      <c r="W114" s="62"/>
      <c r="X114" s="62"/>
      <c r="Y114" s="62"/>
      <c r="Z114" s="62"/>
      <c r="AA114" s="62"/>
      <c r="AD114" s="96"/>
      <c r="AE114" s="33"/>
      <c r="AF114" s="88"/>
      <c r="AG114" s="88"/>
      <c r="AH114" s="88"/>
      <c r="AI114" s="88"/>
      <c r="AJ114" s="88"/>
      <c r="AK114" s="119"/>
      <c r="AL114" s="88"/>
      <c r="AM114" s="88"/>
      <c r="AN114" s="88"/>
      <c r="AO114" s="88"/>
      <c r="AP114" s="62"/>
      <c r="AQ114" s="62"/>
      <c r="AR114" s="62"/>
      <c r="AU114" s="23"/>
      <c r="AV114" s="15"/>
      <c r="AW114" s="15"/>
      <c r="AX114" s="15"/>
      <c r="AY114" s="15"/>
    </row>
    <row r="115" spans="1:51" ht="15" customHeight="1" x14ac:dyDescent="0.35">
      <c r="A115" s="15"/>
      <c r="B115" s="15"/>
      <c r="C115" s="15"/>
      <c r="D115" s="15"/>
      <c r="E115" s="15"/>
      <c r="F115" s="15"/>
      <c r="G115" s="15"/>
      <c r="H115" s="23"/>
      <c r="I115" s="23"/>
      <c r="J115" s="15"/>
      <c r="K115" s="15"/>
      <c r="L115" s="15"/>
      <c r="M115" s="15"/>
      <c r="N115" s="15"/>
      <c r="O115" s="15"/>
      <c r="P115" s="15"/>
      <c r="R115" s="62"/>
      <c r="S115" s="62"/>
      <c r="T115" s="62"/>
      <c r="U115" s="62"/>
      <c r="V115" s="62"/>
      <c r="W115" s="62"/>
      <c r="X115" s="62"/>
      <c r="Y115" s="62"/>
      <c r="Z115" s="62"/>
      <c r="AA115" s="62"/>
      <c r="AD115" s="96"/>
      <c r="AE115" s="33"/>
      <c r="AF115" s="88"/>
      <c r="AG115" s="88"/>
      <c r="AH115" s="88"/>
      <c r="AI115" s="88"/>
      <c r="AJ115" s="88"/>
      <c r="AK115" s="119"/>
      <c r="AL115" s="88"/>
      <c r="AM115" s="88"/>
      <c r="AN115" s="88"/>
      <c r="AO115" s="88"/>
      <c r="AP115" s="62"/>
      <c r="AQ115" s="62"/>
      <c r="AR115" s="62"/>
      <c r="AU115" s="23"/>
      <c r="AV115" s="15"/>
      <c r="AW115" s="15"/>
      <c r="AX115" s="15"/>
      <c r="AY115" s="15"/>
    </row>
    <row r="116" spans="1:51" ht="15" customHeight="1" x14ac:dyDescent="0.35">
      <c r="A116" s="15"/>
      <c r="B116" s="15"/>
      <c r="C116" s="15"/>
      <c r="D116" s="15"/>
      <c r="E116" s="15"/>
      <c r="F116" s="15"/>
      <c r="G116" s="15"/>
      <c r="H116" s="23"/>
      <c r="I116" s="23"/>
      <c r="J116" s="15"/>
      <c r="K116" s="15"/>
      <c r="L116" s="15"/>
      <c r="M116" s="15"/>
      <c r="N116" s="15"/>
      <c r="O116" s="15"/>
      <c r="P116" s="15"/>
      <c r="R116" s="62"/>
      <c r="S116" s="62"/>
      <c r="T116" s="62"/>
      <c r="U116" s="62"/>
      <c r="V116" s="62"/>
      <c r="W116" s="62"/>
      <c r="X116" s="62"/>
      <c r="Y116" s="62"/>
      <c r="Z116" s="62"/>
      <c r="AA116" s="62"/>
      <c r="AD116" s="96"/>
      <c r="AE116" s="33"/>
      <c r="AF116" s="88"/>
      <c r="AG116" s="88"/>
      <c r="AH116" s="88"/>
      <c r="AI116" s="88"/>
      <c r="AJ116" s="88"/>
      <c r="AK116" s="119"/>
      <c r="AL116" s="88"/>
      <c r="AM116" s="88"/>
      <c r="AN116" s="88"/>
      <c r="AO116" s="88"/>
      <c r="AP116" s="62"/>
      <c r="AQ116" s="62"/>
      <c r="AR116" s="62"/>
      <c r="AU116" s="23"/>
      <c r="AV116" s="15"/>
      <c r="AW116" s="15"/>
      <c r="AX116" s="15"/>
      <c r="AY116" s="15"/>
    </row>
    <row r="117" spans="1:51" ht="15" customHeight="1" x14ac:dyDescent="0.35">
      <c r="A117" s="15"/>
      <c r="B117" s="15"/>
      <c r="C117" s="15"/>
      <c r="D117" s="15"/>
      <c r="E117" s="15"/>
      <c r="F117" s="15"/>
      <c r="G117" s="15"/>
      <c r="H117" s="23"/>
      <c r="I117" s="23"/>
      <c r="J117" s="15"/>
      <c r="K117" s="15"/>
      <c r="L117" s="15"/>
      <c r="M117" s="15"/>
      <c r="N117" s="15"/>
      <c r="O117" s="15"/>
      <c r="P117" s="15"/>
      <c r="R117" s="62"/>
      <c r="S117" s="62"/>
      <c r="T117" s="62"/>
      <c r="U117" s="62"/>
      <c r="V117" s="62"/>
      <c r="W117" s="62"/>
      <c r="X117" s="62"/>
      <c r="Y117" s="62"/>
      <c r="Z117" s="62"/>
      <c r="AA117" s="62"/>
      <c r="AD117" s="96"/>
      <c r="AE117" s="33"/>
      <c r="AF117" s="88"/>
      <c r="AG117" s="88"/>
      <c r="AH117" s="88"/>
      <c r="AI117" s="88"/>
      <c r="AJ117" s="88"/>
      <c r="AK117" s="119"/>
      <c r="AL117" s="88"/>
      <c r="AM117" s="88"/>
      <c r="AN117" s="88"/>
      <c r="AO117" s="88"/>
      <c r="AP117" s="62"/>
      <c r="AQ117" s="62"/>
      <c r="AR117" s="62"/>
      <c r="AU117" s="23"/>
      <c r="AV117" s="15"/>
      <c r="AW117" s="15"/>
      <c r="AX117" s="15"/>
      <c r="AY117" s="15"/>
    </row>
    <row r="118" spans="1:51" ht="15" customHeight="1" x14ac:dyDescent="0.35">
      <c r="A118" s="15"/>
      <c r="B118" s="15"/>
      <c r="C118" s="15"/>
      <c r="D118" s="15"/>
      <c r="E118" s="15"/>
      <c r="F118" s="15"/>
      <c r="G118" s="15"/>
      <c r="H118" s="23"/>
      <c r="I118" s="23"/>
      <c r="J118" s="15"/>
      <c r="K118" s="15"/>
      <c r="L118" s="15"/>
      <c r="M118" s="15"/>
      <c r="N118" s="15"/>
      <c r="O118" s="15"/>
      <c r="P118" s="15"/>
      <c r="R118" s="62"/>
      <c r="S118" s="62"/>
      <c r="T118" s="62"/>
      <c r="U118" s="62"/>
      <c r="V118" s="62"/>
      <c r="W118" s="62"/>
      <c r="X118" s="62"/>
      <c r="Y118" s="62"/>
      <c r="Z118" s="62"/>
      <c r="AA118" s="62"/>
      <c r="AD118" s="96"/>
      <c r="AE118" s="33"/>
      <c r="AF118" s="88"/>
      <c r="AG118" s="88"/>
      <c r="AH118" s="88"/>
      <c r="AI118" s="88"/>
      <c r="AJ118" s="88"/>
      <c r="AK118" s="119"/>
      <c r="AL118" s="88"/>
      <c r="AM118" s="88"/>
      <c r="AN118" s="88"/>
      <c r="AO118" s="88"/>
      <c r="AP118" s="62"/>
      <c r="AQ118" s="62"/>
      <c r="AR118" s="62"/>
      <c r="AU118" s="23"/>
      <c r="AV118" s="15"/>
      <c r="AW118" s="15"/>
      <c r="AX118" s="15"/>
      <c r="AY118" s="15"/>
    </row>
    <row r="119" spans="1:51" ht="15" customHeight="1" x14ac:dyDescent="0.35">
      <c r="A119" s="15"/>
      <c r="B119" s="15"/>
      <c r="C119" s="15"/>
      <c r="D119" s="15"/>
      <c r="E119" s="15"/>
      <c r="F119" s="15"/>
      <c r="G119" s="15"/>
      <c r="H119" s="23"/>
      <c r="I119" s="23"/>
      <c r="J119" s="15"/>
      <c r="K119" s="15"/>
      <c r="L119" s="15"/>
      <c r="M119" s="15"/>
      <c r="N119" s="15"/>
      <c r="O119" s="15"/>
      <c r="P119" s="15"/>
      <c r="R119" s="62"/>
      <c r="S119" s="62"/>
      <c r="T119" s="62"/>
      <c r="U119" s="62"/>
      <c r="V119" s="62"/>
      <c r="W119" s="62"/>
      <c r="X119" s="62"/>
      <c r="Y119" s="62"/>
      <c r="Z119" s="62"/>
      <c r="AA119" s="62"/>
      <c r="AD119" s="96"/>
      <c r="AE119" s="33"/>
      <c r="AF119" s="88"/>
      <c r="AG119" s="88"/>
      <c r="AH119" s="88"/>
      <c r="AI119" s="88"/>
      <c r="AJ119" s="88"/>
      <c r="AK119" s="119"/>
      <c r="AL119" s="88"/>
      <c r="AM119" s="88"/>
      <c r="AN119" s="88"/>
      <c r="AO119" s="88"/>
      <c r="AP119" s="62"/>
      <c r="AQ119" s="62"/>
      <c r="AR119" s="62"/>
      <c r="AU119" s="23"/>
      <c r="AV119" s="15"/>
      <c r="AW119" s="15"/>
      <c r="AX119" s="15"/>
      <c r="AY119" s="15"/>
    </row>
    <row r="120" spans="1:51" ht="15" customHeight="1" x14ac:dyDescent="0.35">
      <c r="A120" s="15"/>
      <c r="B120" s="15"/>
      <c r="C120" s="15"/>
      <c r="D120" s="15"/>
      <c r="E120" s="15"/>
      <c r="F120" s="15"/>
      <c r="G120" s="15"/>
      <c r="H120" s="23"/>
      <c r="I120" s="23"/>
      <c r="J120" s="15"/>
      <c r="K120" s="15"/>
      <c r="L120" s="15"/>
      <c r="M120" s="15"/>
      <c r="N120" s="15"/>
      <c r="O120" s="15"/>
      <c r="P120" s="15"/>
      <c r="R120" s="62"/>
      <c r="S120" s="62"/>
      <c r="T120" s="62"/>
      <c r="U120" s="62"/>
      <c r="V120" s="62"/>
      <c r="W120" s="62"/>
      <c r="X120" s="62"/>
      <c r="Y120" s="62"/>
      <c r="Z120" s="62"/>
      <c r="AA120" s="62"/>
      <c r="AD120" s="96"/>
      <c r="AE120" s="33"/>
      <c r="AF120" s="88"/>
      <c r="AG120" s="88"/>
      <c r="AH120" s="88"/>
      <c r="AI120" s="88"/>
      <c r="AJ120" s="88"/>
      <c r="AK120" s="119"/>
      <c r="AL120" s="88"/>
      <c r="AM120" s="88"/>
      <c r="AN120" s="88"/>
      <c r="AO120" s="88"/>
      <c r="AP120" s="62"/>
      <c r="AQ120" s="62"/>
      <c r="AR120" s="62"/>
      <c r="AU120" s="23"/>
      <c r="AV120" s="15"/>
      <c r="AW120" s="15"/>
      <c r="AX120" s="15"/>
      <c r="AY120" s="15"/>
    </row>
    <row r="121" spans="1:51" ht="15" customHeight="1" x14ac:dyDescent="0.35">
      <c r="A121" s="15"/>
      <c r="B121" s="15"/>
      <c r="C121" s="15"/>
      <c r="D121" s="15"/>
      <c r="E121" s="15"/>
      <c r="F121" s="15"/>
      <c r="G121" s="15"/>
      <c r="H121" s="23"/>
      <c r="I121" s="23"/>
      <c r="J121" s="15"/>
      <c r="K121" s="15"/>
      <c r="L121" s="15"/>
      <c r="M121" s="15"/>
      <c r="N121" s="15"/>
      <c r="O121" s="15"/>
      <c r="P121" s="15"/>
      <c r="R121" s="62"/>
      <c r="S121" s="62"/>
      <c r="T121" s="62"/>
      <c r="U121" s="62"/>
      <c r="V121" s="62"/>
      <c r="W121" s="62"/>
      <c r="X121" s="62"/>
      <c r="Y121" s="62"/>
      <c r="Z121" s="62"/>
      <c r="AA121" s="62"/>
      <c r="AD121" s="96"/>
      <c r="AE121" s="33"/>
      <c r="AF121" s="88"/>
      <c r="AG121" s="88"/>
      <c r="AH121" s="88"/>
      <c r="AI121" s="88"/>
      <c r="AJ121" s="88"/>
      <c r="AK121" s="119"/>
      <c r="AL121" s="88"/>
      <c r="AM121" s="88"/>
      <c r="AN121" s="88"/>
      <c r="AO121" s="88"/>
      <c r="AP121" s="62"/>
      <c r="AQ121" s="62"/>
      <c r="AR121" s="62"/>
      <c r="AU121" s="23"/>
      <c r="AV121" s="15"/>
      <c r="AW121" s="15"/>
      <c r="AX121" s="15"/>
      <c r="AY121" s="15"/>
    </row>
    <row r="122" spans="1:51" ht="15" customHeight="1" x14ac:dyDescent="0.35">
      <c r="A122" s="15"/>
      <c r="B122" s="15"/>
      <c r="C122" s="15"/>
      <c r="D122" s="15"/>
      <c r="E122" s="15"/>
      <c r="F122" s="15"/>
      <c r="G122" s="15"/>
      <c r="H122" s="23"/>
      <c r="I122" s="23"/>
      <c r="J122" s="15"/>
      <c r="K122" s="15"/>
      <c r="L122" s="15"/>
      <c r="M122" s="15"/>
      <c r="N122" s="15"/>
      <c r="O122" s="15"/>
      <c r="P122" s="15"/>
      <c r="R122" s="62"/>
      <c r="S122" s="62"/>
      <c r="T122" s="62"/>
      <c r="U122" s="62"/>
      <c r="V122" s="62"/>
      <c r="W122" s="62"/>
      <c r="X122" s="62"/>
      <c r="Y122" s="62"/>
      <c r="Z122" s="62"/>
      <c r="AA122" s="62"/>
      <c r="AD122" s="96"/>
      <c r="AE122" s="33"/>
      <c r="AF122" s="88"/>
      <c r="AG122" s="88"/>
      <c r="AH122" s="88"/>
      <c r="AI122" s="88"/>
      <c r="AJ122" s="88"/>
      <c r="AK122" s="119"/>
      <c r="AL122" s="88"/>
      <c r="AM122" s="88"/>
      <c r="AN122" s="88"/>
      <c r="AO122" s="88"/>
      <c r="AP122" s="62"/>
      <c r="AQ122" s="62"/>
      <c r="AR122" s="62"/>
      <c r="AU122" s="23"/>
      <c r="AV122" s="15"/>
      <c r="AW122" s="15"/>
      <c r="AX122" s="15"/>
      <c r="AY122" s="15"/>
    </row>
    <row r="123" spans="1:51" ht="15" customHeight="1" x14ac:dyDescent="0.35">
      <c r="A123" s="15"/>
      <c r="B123" s="15"/>
      <c r="C123" s="15"/>
      <c r="D123" s="15"/>
      <c r="E123" s="15"/>
      <c r="F123" s="15"/>
      <c r="G123" s="15"/>
      <c r="H123" s="23"/>
      <c r="I123" s="23"/>
      <c r="J123" s="15"/>
      <c r="K123" s="15"/>
      <c r="L123" s="15"/>
      <c r="M123" s="15"/>
      <c r="N123" s="15"/>
      <c r="O123" s="15"/>
      <c r="P123" s="15"/>
      <c r="R123" s="62"/>
      <c r="S123" s="62"/>
      <c r="T123" s="62"/>
      <c r="U123" s="62"/>
      <c r="V123" s="62"/>
      <c r="W123" s="62"/>
      <c r="X123" s="62"/>
      <c r="Y123" s="62"/>
      <c r="Z123" s="62"/>
      <c r="AA123" s="62"/>
      <c r="AD123" s="96"/>
      <c r="AE123" s="33"/>
      <c r="AF123" s="88"/>
      <c r="AG123" s="88"/>
      <c r="AH123" s="88"/>
      <c r="AI123" s="88"/>
      <c r="AJ123" s="88"/>
      <c r="AK123" s="119"/>
      <c r="AL123" s="88"/>
      <c r="AM123" s="88"/>
      <c r="AN123" s="88"/>
      <c r="AO123" s="88"/>
      <c r="AP123" s="62"/>
      <c r="AQ123" s="62"/>
      <c r="AR123" s="62"/>
      <c r="AU123" s="23"/>
      <c r="AV123" s="15"/>
      <c r="AW123" s="15"/>
      <c r="AX123" s="15"/>
      <c r="AY123" s="15"/>
    </row>
    <row r="124" spans="1:51" ht="15" customHeight="1" x14ac:dyDescent="0.35">
      <c r="A124" s="15"/>
      <c r="B124" s="15"/>
      <c r="C124" s="15"/>
      <c r="D124" s="15"/>
      <c r="E124" s="15"/>
      <c r="F124" s="15"/>
      <c r="G124" s="15"/>
      <c r="H124" s="23"/>
      <c r="I124" s="23"/>
      <c r="J124" s="15"/>
      <c r="K124" s="15"/>
      <c r="L124" s="15"/>
      <c r="M124" s="15"/>
      <c r="N124" s="15"/>
      <c r="O124" s="15"/>
      <c r="P124" s="15"/>
      <c r="R124" s="62"/>
      <c r="S124" s="62"/>
      <c r="T124" s="62"/>
      <c r="U124" s="62"/>
      <c r="V124" s="62"/>
      <c r="W124" s="62"/>
      <c r="X124" s="62"/>
      <c r="Y124" s="62"/>
      <c r="Z124" s="62"/>
      <c r="AA124" s="62"/>
      <c r="AD124" s="96"/>
      <c r="AE124" s="33"/>
      <c r="AF124" s="88"/>
      <c r="AG124" s="88"/>
      <c r="AH124" s="88"/>
      <c r="AI124" s="88"/>
      <c r="AJ124" s="88"/>
      <c r="AK124" s="119"/>
      <c r="AL124" s="88"/>
      <c r="AM124" s="88"/>
      <c r="AN124" s="88"/>
      <c r="AO124" s="88"/>
      <c r="AP124" s="62"/>
      <c r="AQ124" s="62"/>
      <c r="AR124" s="62"/>
      <c r="AU124" s="23"/>
      <c r="AV124" s="15"/>
      <c r="AW124" s="15"/>
      <c r="AX124" s="15"/>
      <c r="AY124" s="15"/>
    </row>
    <row r="125" spans="1:51" ht="15" customHeight="1" x14ac:dyDescent="0.35">
      <c r="A125" s="15"/>
      <c r="B125" s="15"/>
      <c r="C125" s="15"/>
      <c r="D125" s="15"/>
      <c r="E125" s="15"/>
      <c r="F125" s="15"/>
      <c r="G125" s="15"/>
      <c r="H125" s="23"/>
      <c r="I125" s="23"/>
      <c r="J125" s="15"/>
      <c r="K125" s="15"/>
      <c r="L125" s="15"/>
      <c r="M125" s="15"/>
      <c r="N125" s="15"/>
      <c r="O125" s="15"/>
      <c r="P125" s="15"/>
      <c r="R125" s="62"/>
      <c r="S125" s="62"/>
      <c r="T125" s="62"/>
      <c r="U125" s="62"/>
      <c r="V125" s="62"/>
      <c r="W125" s="62"/>
      <c r="X125" s="62"/>
      <c r="Y125" s="62"/>
      <c r="Z125" s="62"/>
      <c r="AA125" s="62"/>
      <c r="AD125" s="96"/>
      <c r="AE125" s="33"/>
      <c r="AF125" s="88"/>
      <c r="AG125" s="88"/>
      <c r="AH125" s="88"/>
      <c r="AI125" s="88"/>
      <c r="AJ125" s="88"/>
      <c r="AK125" s="119"/>
      <c r="AL125" s="88"/>
      <c r="AM125" s="88"/>
      <c r="AN125" s="88"/>
      <c r="AO125" s="88"/>
      <c r="AP125" s="62"/>
      <c r="AQ125" s="62"/>
      <c r="AR125" s="62"/>
      <c r="AU125" s="23"/>
      <c r="AV125" s="15"/>
      <c r="AW125" s="15"/>
      <c r="AX125" s="15"/>
      <c r="AY125" s="15"/>
    </row>
    <row r="126" spans="1:51" ht="15" customHeight="1" x14ac:dyDescent="0.35">
      <c r="A126" s="15"/>
      <c r="B126" s="15"/>
      <c r="C126" s="15"/>
      <c r="D126" s="15"/>
      <c r="E126" s="15"/>
      <c r="F126" s="15"/>
      <c r="G126" s="15"/>
      <c r="H126" s="23"/>
      <c r="I126" s="23"/>
      <c r="J126" s="15"/>
      <c r="K126" s="15"/>
      <c r="L126" s="15"/>
      <c r="M126" s="15"/>
      <c r="N126" s="15"/>
      <c r="O126" s="15"/>
      <c r="P126" s="15"/>
      <c r="R126" s="62"/>
      <c r="S126" s="62"/>
      <c r="T126" s="62"/>
      <c r="U126" s="62"/>
      <c r="V126" s="62"/>
      <c r="W126" s="62"/>
      <c r="X126" s="62"/>
      <c r="Y126" s="62"/>
      <c r="Z126" s="62"/>
      <c r="AA126" s="62"/>
      <c r="AD126" s="96"/>
      <c r="AE126" s="33"/>
      <c r="AF126" s="88"/>
      <c r="AG126" s="88"/>
      <c r="AH126" s="88"/>
      <c r="AI126" s="88"/>
      <c r="AJ126" s="88"/>
      <c r="AK126" s="119"/>
      <c r="AL126" s="88"/>
      <c r="AM126" s="88"/>
      <c r="AN126" s="88"/>
      <c r="AO126" s="88"/>
      <c r="AP126" s="62"/>
      <c r="AQ126" s="62"/>
      <c r="AR126" s="62"/>
      <c r="AU126" s="23"/>
      <c r="AV126" s="15"/>
      <c r="AW126" s="15"/>
      <c r="AX126" s="15"/>
      <c r="AY126" s="15"/>
    </row>
    <row r="127" spans="1:51" ht="15" customHeight="1" x14ac:dyDescent="0.35">
      <c r="A127" s="15"/>
      <c r="B127" s="15"/>
      <c r="C127" s="15"/>
      <c r="D127" s="15"/>
      <c r="E127" s="15"/>
      <c r="F127" s="15"/>
      <c r="G127" s="15"/>
      <c r="H127" s="23"/>
      <c r="I127" s="23"/>
      <c r="J127" s="15"/>
      <c r="K127" s="15"/>
      <c r="L127" s="15"/>
      <c r="M127" s="15"/>
      <c r="N127" s="15"/>
      <c r="O127" s="15"/>
      <c r="P127" s="15"/>
      <c r="R127" s="62"/>
      <c r="S127" s="62"/>
      <c r="T127" s="62"/>
      <c r="U127" s="62"/>
      <c r="V127" s="62"/>
      <c r="W127" s="62"/>
      <c r="X127" s="62"/>
      <c r="Y127" s="62"/>
      <c r="Z127" s="62"/>
      <c r="AA127" s="62"/>
      <c r="AD127" s="96"/>
      <c r="AE127" s="33"/>
      <c r="AF127" s="88"/>
      <c r="AG127" s="88"/>
      <c r="AH127" s="88"/>
      <c r="AI127" s="88"/>
      <c r="AJ127" s="88"/>
      <c r="AK127" s="119"/>
      <c r="AL127" s="88"/>
      <c r="AM127" s="88"/>
      <c r="AN127" s="88"/>
      <c r="AO127" s="88"/>
      <c r="AP127" s="62"/>
      <c r="AQ127" s="62"/>
      <c r="AR127" s="62"/>
      <c r="AU127" s="23"/>
      <c r="AV127" s="15"/>
      <c r="AW127" s="15"/>
      <c r="AX127" s="15"/>
      <c r="AY127" s="15"/>
    </row>
    <row r="128" spans="1:51" ht="15" customHeight="1" x14ac:dyDescent="0.35">
      <c r="A128" s="15"/>
      <c r="B128" s="15"/>
      <c r="C128" s="15"/>
      <c r="D128" s="15"/>
      <c r="E128" s="15"/>
      <c r="F128" s="15"/>
      <c r="G128" s="15"/>
      <c r="H128" s="23"/>
      <c r="I128" s="23"/>
      <c r="J128" s="15"/>
      <c r="K128" s="15"/>
      <c r="L128" s="15"/>
      <c r="M128" s="15"/>
      <c r="N128" s="15"/>
      <c r="O128" s="15"/>
      <c r="P128" s="15"/>
      <c r="R128" s="62"/>
      <c r="S128" s="62"/>
      <c r="T128" s="62"/>
      <c r="U128" s="62"/>
      <c r="V128" s="62"/>
      <c r="W128" s="62"/>
      <c r="X128" s="62"/>
      <c r="Y128" s="62"/>
      <c r="Z128" s="62"/>
      <c r="AA128" s="62"/>
      <c r="AD128" s="96"/>
      <c r="AE128" s="33"/>
      <c r="AF128" s="88"/>
      <c r="AG128" s="88"/>
      <c r="AH128" s="88"/>
      <c r="AI128" s="88"/>
      <c r="AJ128" s="88"/>
      <c r="AK128" s="119"/>
      <c r="AL128" s="88"/>
      <c r="AM128" s="88"/>
      <c r="AN128" s="88"/>
      <c r="AO128" s="88"/>
      <c r="AP128" s="62"/>
      <c r="AQ128" s="62"/>
      <c r="AR128" s="62"/>
      <c r="AU128" s="23"/>
      <c r="AV128" s="15"/>
      <c r="AW128" s="15"/>
      <c r="AX128" s="15"/>
      <c r="AY128" s="15"/>
    </row>
    <row r="129" spans="1:51" ht="15" customHeight="1" x14ac:dyDescent="0.35">
      <c r="A129" s="15"/>
      <c r="B129" s="15"/>
      <c r="C129" s="15"/>
      <c r="D129" s="15"/>
      <c r="E129" s="15"/>
      <c r="F129" s="15"/>
      <c r="G129" s="15"/>
      <c r="H129" s="23"/>
      <c r="I129" s="23"/>
      <c r="J129" s="15"/>
      <c r="K129" s="15"/>
      <c r="L129" s="15"/>
      <c r="M129" s="15"/>
      <c r="N129" s="15"/>
      <c r="O129" s="15"/>
      <c r="P129" s="15"/>
      <c r="R129" s="62"/>
      <c r="S129" s="62"/>
      <c r="T129" s="62"/>
      <c r="U129" s="62"/>
      <c r="V129" s="62"/>
      <c r="W129" s="62"/>
      <c r="X129" s="62"/>
      <c r="Y129" s="62"/>
      <c r="Z129" s="62"/>
      <c r="AA129" s="62"/>
      <c r="AD129" s="96"/>
      <c r="AE129" s="33"/>
      <c r="AF129" s="88"/>
      <c r="AG129" s="88"/>
      <c r="AH129" s="88"/>
      <c r="AI129" s="88"/>
      <c r="AJ129" s="88"/>
      <c r="AK129" s="119"/>
      <c r="AL129" s="88"/>
      <c r="AM129" s="88"/>
      <c r="AN129" s="88"/>
      <c r="AO129" s="88"/>
      <c r="AP129" s="62"/>
      <c r="AQ129" s="62"/>
      <c r="AR129" s="62"/>
      <c r="AU129" s="23"/>
      <c r="AV129" s="15"/>
      <c r="AW129" s="15"/>
      <c r="AX129" s="15"/>
      <c r="AY129" s="15"/>
    </row>
    <row r="130" spans="1:51" ht="15" customHeight="1" x14ac:dyDescent="0.35">
      <c r="A130" s="15"/>
      <c r="B130" s="15"/>
      <c r="C130" s="15"/>
      <c r="D130" s="15"/>
      <c r="E130" s="15"/>
      <c r="F130" s="15"/>
      <c r="G130" s="15"/>
      <c r="H130" s="23"/>
      <c r="I130" s="23"/>
      <c r="J130" s="15"/>
      <c r="K130" s="15"/>
      <c r="L130" s="15"/>
      <c r="M130" s="15"/>
      <c r="N130" s="15"/>
      <c r="O130" s="15"/>
      <c r="P130" s="15"/>
      <c r="R130" s="62"/>
      <c r="S130" s="62"/>
      <c r="T130" s="62"/>
      <c r="U130" s="62"/>
      <c r="V130" s="62"/>
      <c r="W130" s="62"/>
      <c r="X130" s="62"/>
      <c r="Y130" s="62"/>
      <c r="Z130" s="62"/>
      <c r="AA130" s="62"/>
      <c r="AD130" s="96"/>
      <c r="AE130" s="33"/>
      <c r="AF130" s="88"/>
      <c r="AG130" s="88"/>
      <c r="AH130" s="88"/>
      <c r="AI130" s="88"/>
      <c r="AJ130" s="88"/>
      <c r="AK130" s="119"/>
      <c r="AL130" s="88"/>
      <c r="AM130" s="88"/>
      <c r="AN130" s="88"/>
      <c r="AO130" s="88"/>
      <c r="AP130" s="62"/>
      <c r="AQ130" s="62"/>
      <c r="AR130" s="62"/>
      <c r="AU130" s="23"/>
      <c r="AV130" s="15"/>
      <c r="AW130" s="15"/>
      <c r="AX130" s="15"/>
      <c r="AY130" s="15"/>
    </row>
    <row r="131" spans="1:51" ht="15" customHeight="1" x14ac:dyDescent="0.35">
      <c r="A131" s="15"/>
      <c r="B131" s="15"/>
      <c r="C131" s="15"/>
      <c r="D131" s="15"/>
      <c r="E131" s="15"/>
      <c r="F131" s="15"/>
      <c r="G131" s="15"/>
      <c r="H131" s="23"/>
      <c r="I131" s="23"/>
      <c r="J131" s="15"/>
      <c r="K131" s="15"/>
      <c r="L131" s="15"/>
      <c r="M131" s="15"/>
      <c r="N131" s="15"/>
      <c r="O131" s="15"/>
      <c r="P131" s="15"/>
      <c r="R131" s="62"/>
      <c r="S131" s="62"/>
      <c r="T131" s="62"/>
      <c r="U131" s="62"/>
      <c r="V131" s="62"/>
      <c r="W131" s="62"/>
      <c r="X131" s="62"/>
      <c r="Y131" s="62"/>
      <c r="Z131" s="62"/>
      <c r="AA131" s="62"/>
      <c r="AD131" s="96"/>
      <c r="AE131" s="33"/>
      <c r="AF131" s="88"/>
      <c r="AG131" s="88"/>
      <c r="AH131" s="88"/>
      <c r="AI131" s="88"/>
      <c r="AJ131" s="88"/>
      <c r="AK131" s="119"/>
      <c r="AL131" s="88"/>
      <c r="AM131" s="88"/>
      <c r="AN131" s="88"/>
      <c r="AO131" s="88"/>
      <c r="AP131" s="62"/>
      <c r="AQ131" s="62"/>
      <c r="AR131" s="62"/>
      <c r="AU131" s="23"/>
      <c r="AV131" s="15"/>
      <c r="AW131" s="15"/>
      <c r="AX131" s="15"/>
      <c r="AY131" s="15"/>
    </row>
    <row r="132" spans="1:51" ht="15" customHeight="1" x14ac:dyDescent="0.35">
      <c r="A132" s="15"/>
      <c r="B132" s="15"/>
      <c r="C132" s="15"/>
      <c r="D132" s="15"/>
      <c r="E132" s="15"/>
      <c r="F132" s="15"/>
      <c r="G132" s="15"/>
      <c r="H132" s="23"/>
      <c r="I132" s="23"/>
      <c r="J132" s="15"/>
      <c r="K132" s="15"/>
      <c r="L132" s="15"/>
      <c r="M132" s="15"/>
      <c r="N132" s="15"/>
      <c r="O132" s="15"/>
      <c r="P132" s="15"/>
      <c r="R132" s="62"/>
      <c r="S132" s="62"/>
      <c r="T132" s="62"/>
      <c r="U132" s="62"/>
      <c r="V132" s="62"/>
      <c r="W132" s="62"/>
      <c r="X132" s="62"/>
      <c r="Y132" s="62"/>
      <c r="Z132" s="62"/>
      <c r="AA132" s="62"/>
      <c r="AD132" s="96"/>
      <c r="AE132" s="33"/>
      <c r="AF132" s="88"/>
      <c r="AG132" s="88"/>
      <c r="AH132" s="88"/>
      <c r="AI132" s="88"/>
      <c r="AJ132" s="88"/>
      <c r="AK132" s="119"/>
      <c r="AL132" s="88"/>
      <c r="AM132" s="88"/>
      <c r="AN132" s="88"/>
      <c r="AO132" s="88"/>
      <c r="AP132" s="62"/>
      <c r="AQ132" s="62"/>
      <c r="AR132" s="62"/>
      <c r="AU132" s="23"/>
      <c r="AV132" s="15"/>
      <c r="AW132" s="15"/>
      <c r="AX132" s="15"/>
      <c r="AY132" s="15"/>
    </row>
    <row r="133" spans="1:51" ht="15" customHeight="1" x14ac:dyDescent="0.35">
      <c r="A133" s="15"/>
      <c r="B133" s="15"/>
      <c r="C133" s="15"/>
      <c r="D133" s="15"/>
      <c r="E133" s="15"/>
      <c r="F133" s="15"/>
      <c r="G133" s="15"/>
      <c r="H133" s="23"/>
      <c r="I133" s="23"/>
      <c r="J133" s="15"/>
      <c r="K133" s="15"/>
      <c r="L133" s="15"/>
      <c r="M133" s="15"/>
      <c r="N133" s="15"/>
      <c r="O133" s="15"/>
      <c r="P133" s="15"/>
      <c r="R133" s="62"/>
      <c r="S133" s="62"/>
      <c r="T133" s="62"/>
      <c r="U133" s="62"/>
      <c r="V133" s="62"/>
      <c r="W133" s="62"/>
      <c r="X133" s="62"/>
      <c r="Y133" s="62"/>
      <c r="Z133" s="62"/>
      <c r="AA133" s="62"/>
      <c r="AD133" s="96"/>
      <c r="AE133" s="33"/>
      <c r="AF133" s="88"/>
      <c r="AG133" s="88"/>
      <c r="AH133" s="88"/>
      <c r="AI133" s="88"/>
      <c r="AJ133" s="88"/>
      <c r="AK133" s="119"/>
      <c r="AL133" s="88"/>
      <c r="AM133" s="88"/>
      <c r="AN133" s="88"/>
      <c r="AO133" s="88"/>
      <c r="AP133" s="62"/>
      <c r="AQ133" s="62"/>
      <c r="AR133" s="62"/>
      <c r="AU133" s="23"/>
      <c r="AV133" s="15"/>
      <c r="AW133" s="15"/>
      <c r="AX133" s="15"/>
      <c r="AY133" s="15"/>
    </row>
    <row r="134" spans="1:51" ht="15" customHeight="1" x14ac:dyDescent="0.35">
      <c r="A134" s="15"/>
      <c r="B134" s="15"/>
      <c r="C134" s="15"/>
      <c r="D134" s="15"/>
      <c r="E134" s="15"/>
      <c r="F134" s="15"/>
      <c r="G134" s="15"/>
      <c r="H134" s="23"/>
      <c r="I134" s="23"/>
      <c r="J134" s="15"/>
      <c r="K134" s="15"/>
      <c r="L134" s="15"/>
      <c r="M134" s="15"/>
      <c r="N134" s="15"/>
      <c r="O134" s="15"/>
      <c r="P134" s="15"/>
      <c r="R134" s="62"/>
      <c r="S134" s="62"/>
      <c r="T134" s="62"/>
      <c r="U134" s="62"/>
      <c r="V134" s="62"/>
      <c r="W134" s="62"/>
      <c r="X134" s="62"/>
      <c r="Y134" s="62"/>
      <c r="Z134" s="62"/>
      <c r="AA134" s="62"/>
      <c r="AD134" s="96"/>
      <c r="AE134" s="33"/>
      <c r="AF134" s="88"/>
      <c r="AG134" s="88"/>
      <c r="AH134" s="88"/>
      <c r="AI134" s="88"/>
      <c r="AJ134" s="88"/>
      <c r="AK134" s="119"/>
      <c r="AL134" s="88"/>
      <c r="AM134" s="88"/>
      <c r="AN134" s="88"/>
      <c r="AO134" s="88"/>
      <c r="AP134" s="62"/>
      <c r="AQ134" s="62"/>
      <c r="AR134" s="62"/>
      <c r="AU134" s="23"/>
      <c r="AV134" s="15"/>
      <c r="AW134" s="15"/>
      <c r="AX134" s="15"/>
      <c r="AY134" s="15"/>
    </row>
    <row r="135" spans="1:51" ht="15" customHeight="1" x14ac:dyDescent="0.35">
      <c r="A135" s="15"/>
      <c r="B135" s="15"/>
      <c r="C135" s="15"/>
      <c r="D135" s="15"/>
      <c r="E135" s="15"/>
      <c r="F135" s="15"/>
      <c r="G135" s="15"/>
      <c r="H135" s="23"/>
      <c r="I135" s="23"/>
      <c r="J135" s="15"/>
      <c r="K135" s="15"/>
      <c r="L135" s="15"/>
      <c r="M135" s="15"/>
      <c r="N135" s="15"/>
      <c r="O135" s="15"/>
      <c r="P135" s="15"/>
      <c r="R135" s="62"/>
      <c r="S135" s="62"/>
      <c r="T135" s="62"/>
      <c r="U135" s="62"/>
      <c r="V135" s="62"/>
      <c r="W135" s="62"/>
      <c r="X135" s="62"/>
      <c r="Y135" s="62"/>
      <c r="Z135" s="62"/>
      <c r="AA135" s="62"/>
      <c r="AD135" s="96"/>
      <c r="AE135" s="33"/>
      <c r="AF135" s="88"/>
      <c r="AG135" s="88"/>
      <c r="AH135" s="88"/>
      <c r="AI135" s="88"/>
      <c r="AJ135" s="88"/>
      <c r="AK135" s="119"/>
      <c r="AL135" s="88"/>
      <c r="AM135" s="88"/>
      <c r="AN135" s="88"/>
      <c r="AO135" s="88"/>
      <c r="AP135" s="62"/>
      <c r="AQ135" s="62"/>
      <c r="AR135" s="62"/>
      <c r="AU135" s="23"/>
      <c r="AV135" s="15"/>
      <c r="AW135" s="15"/>
      <c r="AX135" s="15"/>
      <c r="AY135" s="15"/>
    </row>
    <row r="136" spans="1:51" ht="15" customHeight="1" x14ac:dyDescent="0.35">
      <c r="A136" s="15"/>
      <c r="B136" s="15"/>
      <c r="C136" s="15"/>
      <c r="D136" s="15"/>
      <c r="E136" s="15"/>
      <c r="F136" s="15"/>
      <c r="G136" s="15"/>
      <c r="H136" s="23"/>
      <c r="I136" s="23"/>
      <c r="J136" s="15"/>
      <c r="K136" s="15"/>
      <c r="L136" s="15"/>
      <c r="M136" s="15"/>
      <c r="N136" s="15"/>
      <c r="O136" s="15"/>
      <c r="P136" s="15"/>
      <c r="R136" s="62"/>
      <c r="S136" s="62"/>
      <c r="T136" s="62"/>
      <c r="U136" s="62"/>
      <c r="V136" s="62"/>
      <c r="W136" s="62"/>
      <c r="X136" s="62"/>
      <c r="Y136" s="62"/>
      <c r="Z136" s="62"/>
      <c r="AA136" s="62"/>
      <c r="AD136" s="96"/>
      <c r="AE136" s="33"/>
      <c r="AF136" s="88"/>
      <c r="AG136" s="88"/>
      <c r="AH136" s="88"/>
      <c r="AI136" s="88"/>
      <c r="AJ136" s="88"/>
      <c r="AK136" s="119"/>
      <c r="AL136" s="88"/>
      <c r="AM136" s="88"/>
      <c r="AN136" s="88"/>
      <c r="AO136" s="88"/>
      <c r="AP136" s="62"/>
      <c r="AQ136" s="62"/>
      <c r="AR136" s="62"/>
      <c r="AU136" s="23"/>
      <c r="AV136" s="15"/>
      <c r="AW136" s="15"/>
      <c r="AX136" s="15"/>
      <c r="AY136" s="15"/>
    </row>
    <row r="137" spans="1:51" ht="15" customHeight="1" x14ac:dyDescent="0.35">
      <c r="A137" s="15"/>
      <c r="B137" s="15"/>
      <c r="C137" s="15"/>
      <c r="D137" s="15"/>
      <c r="E137" s="15"/>
      <c r="F137" s="15"/>
      <c r="G137" s="15"/>
      <c r="H137" s="23"/>
      <c r="I137" s="23"/>
      <c r="J137" s="15"/>
      <c r="K137" s="15"/>
      <c r="L137" s="15"/>
      <c r="M137" s="15"/>
      <c r="N137" s="15"/>
      <c r="O137" s="15"/>
      <c r="P137" s="15"/>
      <c r="R137" s="62"/>
      <c r="S137" s="62"/>
      <c r="T137" s="62"/>
      <c r="U137" s="62"/>
      <c r="V137" s="62"/>
      <c r="W137" s="62"/>
      <c r="X137" s="62"/>
      <c r="Y137" s="62"/>
      <c r="Z137" s="62"/>
      <c r="AA137" s="62"/>
      <c r="AD137" s="96"/>
      <c r="AE137" s="33"/>
      <c r="AF137" s="88"/>
      <c r="AG137" s="88"/>
      <c r="AH137" s="88"/>
      <c r="AI137" s="88"/>
      <c r="AJ137" s="88"/>
      <c r="AK137" s="119"/>
      <c r="AL137" s="88"/>
      <c r="AM137" s="88"/>
      <c r="AN137" s="88"/>
      <c r="AO137" s="88"/>
      <c r="AP137" s="62"/>
      <c r="AQ137" s="62"/>
      <c r="AR137" s="62"/>
      <c r="AU137" s="23"/>
      <c r="AV137" s="15"/>
      <c r="AW137" s="15"/>
      <c r="AX137" s="15"/>
      <c r="AY137" s="15"/>
    </row>
    <row r="138" spans="1:51" ht="15" customHeight="1" x14ac:dyDescent="0.35">
      <c r="A138" s="15"/>
      <c r="B138" s="15"/>
      <c r="C138" s="15"/>
      <c r="D138" s="15"/>
      <c r="E138" s="15"/>
      <c r="F138" s="15"/>
      <c r="G138" s="15"/>
      <c r="H138" s="23"/>
      <c r="I138" s="23"/>
      <c r="J138" s="15"/>
      <c r="K138" s="15"/>
      <c r="L138" s="15"/>
      <c r="M138" s="15"/>
      <c r="N138" s="15"/>
      <c r="O138" s="15"/>
      <c r="P138" s="15"/>
      <c r="R138" s="62"/>
      <c r="S138" s="62"/>
      <c r="T138" s="62"/>
      <c r="U138" s="62"/>
      <c r="V138" s="62"/>
      <c r="W138" s="62"/>
      <c r="X138" s="62"/>
      <c r="Y138" s="62"/>
      <c r="Z138" s="62"/>
      <c r="AA138" s="62"/>
      <c r="AD138" s="96"/>
      <c r="AE138" s="33"/>
      <c r="AF138" s="88"/>
      <c r="AG138" s="88"/>
      <c r="AH138" s="88"/>
      <c r="AI138" s="88"/>
      <c r="AJ138" s="88"/>
      <c r="AK138" s="119"/>
      <c r="AL138" s="88"/>
      <c r="AM138" s="88"/>
      <c r="AN138" s="88"/>
      <c r="AO138" s="88"/>
      <c r="AP138" s="62"/>
      <c r="AQ138" s="62"/>
      <c r="AR138" s="62"/>
      <c r="AU138" s="23"/>
      <c r="AV138" s="15"/>
      <c r="AW138" s="15"/>
      <c r="AX138" s="15"/>
      <c r="AY138" s="15"/>
    </row>
    <row r="139" spans="1:51" ht="15" customHeight="1" x14ac:dyDescent="0.35">
      <c r="A139" s="15"/>
      <c r="B139" s="15"/>
      <c r="C139" s="15"/>
      <c r="D139" s="15"/>
      <c r="E139" s="15"/>
      <c r="F139" s="15"/>
      <c r="G139" s="15"/>
      <c r="H139" s="23"/>
      <c r="I139" s="23"/>
      <c r="J139" s="15"/>
      <c r="K139" s="15"/>
      <c r="L139" s="15"/>
      <c r="M139" s="15"/>
      <c r="N139" s="15"/>
      <c r="O139" s="15"/>
      <c r="P139" s="15"/>
      <c r="R139" s="62"/>
      <c r="S139" s="62"/>
      <c r="T139" s="62"/>
      <c r="U139" s="62"/>
      <c r="V139" s="62"/>
      <c r="W139" s="62"/>
      <c r="X139" s="62"/>
      <c r="Y139" s="62"/>
      <c r="Z139" s="62"/>
      <c r="AA139" s="62"/>
      <c r="AD139" s="96"/>
      <c r="AE139" s="33"/>
      <c r="AF139" s="88"/>
      <c r="AG139" s="88"/>
      <c r="AH139" s="88"/>
      <c r="AI139" s="88"/>
      <c r="AJ139" s="88"/>
      <c r="AK139" s="119"/>
      <c r="AL139" s="88"/>
      <c r="AM139" s="88"/>
      <c r="AN139" s="88"/>
      <c r="AO139" s="88"/>
      <c r="AP139" s="62"/>
      <c r="AQ139" s="62"/>
      <c r="AR139" s="62"/>
      <c r="AU139" s="23"/>
      <c r="AV139" s="15"/>
      <c r="AW139" s="15"/>
      <c r="AX139" s="15"/>
      <c r="AY139" s="15"/>
    </row>
    <row r="140" spans="1:51" ht="15" customHeight="1" x14ac:dyDescent="0.35">
      <c r="A140" s="15"/>
      <c r="B140" s="15"/>
      <c r="C140" s="15"/>
      <c r="D140" s="15"/>
      <c r="E140" s="15"/>
      <c r="F140" s="15"/>
      <c r="G140" s="15"/>
      <c r="H140" s="23"/>
      <c r="I140" s="23"/>
      <c r="J140" s="15"/>
      <c r="K140" s="15"/>
      <c r="L140" s="15"/>
      <c r="M140" s="15"/>
      <c r="N140" s="15"/>
      <c r="O140" s="15"/>
      <c r="P140" s="15"/>
      <c r="R140" s="62"/>
      <c r="S140" s="62"/>
      <c r="T140" s="62"/>
      <c r="U140" s="62"/>
      <c r="V140" s="62"/>
      <c r="W140" s="62"/>
      <c r="X140" s="62"/>
      <c r="Y140" s="62"/>
      <c r="Z140" s="62"/>
      <c r="AA140" s="62"/>
      <c r="AD140" s="96"/>
      <c r="AE140" s="33"/>
      <c r="AF140" s="88"/>
      <c r="AG140" s="88"/>
      <c r="AH140" s="88"/>
      <c r="AI140" s="88"/>
      <c r="AJ140" s="88"/>
      <c r="AK140" s="119"/>
      <c r="AL140" s="88"/>
      <c r="AM140" s="88"/>
      <c r="AN140" s="88"/>
      <c r="AO140" s="88"/>
      <c r="AP140" s="62"/>
      <c r="AQ140" s="62"/>
      <c r="AR140" s="62"/>
      <c r="AU140" s="23"/>
      <c r="AV140" s="15"/>
      <c r="AW140" s="15"/>
      <c r="AX140" s="15"/>
      <c r="AY140" s="15"/>
    </row>
    <row r="141" spans="1:51" ht="15" customHeight="1" x14ac:dyDescent="0.35">
      <c r="A141" s="15"/>
      <c r="B141" s="15"/>
      <c r="C141" s="15"/>
      <c r="D141" s="15"/>
      <c r="E141" s="15"/>
      <c r="F141" s="15"/>
      <c r="G141" s="15"/>
      <c r="H141" s="23"/>
      <c r="I141" s="23"/>
      <c r="J141" s="15"/>
      <c r="K141" s="15"/>
      <c r="L141" s="15"/>
      <c r="M141" s="15"/>
      <c r="N141" s="15"/>
      <c r="O141" s="15"/>
      <c r="P141" s="15"/>
      <c r="R141" s="62"/>
      <c r="S141" s="62"/>
      <c r="T141" s="62"/>
      <c r="U141" s="62"/>
      <c r="V141" s="62"/>
      <c r="W141" s="62"/>
      <c r="X141" s="62"/>
      <c r="Y141" s="62"/>
      <c r="Z141" s="62"/>
      <c r="AA141" s="62"/>
      <c r="AD141" s="96"/>
      <c r="AE141" s="33"/>
      <c r="AF141" s="88"/>
      <c r="AG141" s="88"/>
      <c r="AH141" s="88"/>
      <c r="AI141" s="88"/>
      <c r="AJ141" s="88"/>
      <c r="AK141" s="119"/>
      <c r="AL141" s="88"/>
      <c r="AM141" s="88"/>
      <c r="AN141" s="88"/>
      <c r="AO141" s="88"/>
      <c r="AP141" s="62"/>
      <c r="AQ141" s="62"/>
      <c r="AR141" s="62"/>
      <c r="AU141" s="23"/>
      <c r="AV141" s="15"/>
      <c r="AW141" s="15"/>
      <c r="AX141" s="15"/>
      <c r="AY141" s="15"/>
    </row>
    <row r="142" spans="1:51" ht="15" customHeight="1" x14ac:dyDescent="0.35">
      <c r="A142" s="15"/>
      <c r="B142" s="15"/>
      <c r="C142" s="15"/>
      <c r="D142" s="15"/>
      <c r="E142" s="15"/>
      <c r="F142" s="15"/>
      <c r="G142" s="15"/>
      <c r="H142" s="23"/>
      <c r="I142" s="23"/>
      <c r="J142" s="15"/>
      <c r="K142" s="15"/>
      <c r="L142" s="15"/>
      <c r="M142" s="15"/>
      <c r="N142" s="15"/>
      <c r="O142" s="15"/>
      <c r="P142" s="15"/>
      <c r="R142" s="62"/>
      <c r="S142" s="62"/>
      <c r="T142" s="62"/>
      <c r="U142" s="62"/>
      <c r="V142" s="62"/>
      <c r="W142" s="62"/>
      <c r="X142" s="62"/>
      <c r="Y142" s="62"/>
      <c r="Z142" s="62"/>
      <c r="AA142" s="62"/>
      <c r="AD142" s="96"/>
      <c r="AE142" s="33"/>
      <c r="AF142" s="88"/>
      <c r="AG142" s="88"/>
      <c r="AH142" s="88"/>
      <c r="AI142" s="88"/>
      <c r="AJ142" s="88"/>
      <c r="AK142" s="119"/>
      <c r="AL142" s="88"/>
      <c r="AM142" s="88"/>
      <c r="AN142" s="88"/>
      <c r="AO142" s="88"/>
      <c r="AP142" s="62"/>
      <c r="AQ142" s="62"/>
      <c r="AR142" s="62"/>
      <c r="AU142" s="23"/>
      <c r="AV142" s="15"/>
      <c r="AW142" s="15"/>
      <c r="AX142" s="15"/>
      <c r="AY142" s="15"/>
    </row>
    <row r="143" spans="1:51" ht="15" customHeight="1" x14ac:dyDescent="0.35">
      <c r="A143" s="15"/>
      <c r="B143" s="15"/>
      <c r="C143" s="15"/>
      <c r="D143" s="15"/>
      <c r="E143" s="15"/>
      <c r="F143" s="15"/>
      <c r="G143" s="15"/>
      <c r="H143" s="23"/>
      <c r="I143" s="23"/>
      <c r="J143" s="15"/>
      <c r="K143" s="15"/>
      <c r="L143" s="15"/>
      <c r="M143" s="15"/>
      <c r="N143" s="15"/>
      <c r="O143" s="15"/>
      <c r="P143" s="15"/>
      <c r="R143" s="62"/>
      <c r="S143" s="62"/>
      <c r="T143" s="62"/>
      <c r="U143" s="62"/>
      <c r="V143" s="62"/>
      <c r="W143" s="62"/>
      <c r="X143" s="62"/>
      <c r="Y143" s="62"/>
      <c r="Z143" s="62"/>
      <c r="AA143" s="62"/>
      <c r="AD143" s="96"/>
      <c r="AE143" s="33"/>
      <c r="AF143" s="88"/>
      <c r="AG143" s="88"/>
      <c r="AH143" s="88"/>
      <c r="AI143" s="88"/>
      <c r="AJ143" s="88"/>
      <c r="AK143" s="119"/>
      <c r="AL143" s="88"/>
      <c r="AM143" s="88"/>
      <c r="AN143" s="88"/>
      <c r="AO143" s="88"/>
      <c r="AP143" s="62"/>
      <c r="AQ143" s="62"/>
      <c r="AR143" s="62"/>
      <c r="AU143" s="23"/>
      <c r="AV143" s="15"/>
      <c r="AW143" s="15"/>
      <c r="AX143" s="15"/>
      <c r="AY143" s="15"/>
    </row>
    <row r="144" spans="1:51" ht="15" customHeight="1" x14ac:dyDescent="0.35">
      <c r="A144" s="15"/>
      <c r="B144" s="15"/>
      <c r="C144" s="15"/>
      <c r="D144" s="15"/>
      <c r="E144" s="15"/>
      <c r="F144" s="15"/>
      <c r="G144" s="15"/>
      <c r="H144" s="23"/>
      <c r="I144" s="23"/>
      <c r="J144" s="15"/>
      <c r="K144" s="15"/>
      <c r="L144" s="15"/>
      <c r="M144" s="15"/>
      <c r="N144" s="15"/>
      <c r="O144" s="15"/>
      <c r="P144" s="15"/>
      <c r="R144" s="62"/>
      <c r="S144" s="62"/>
      <c r="T144" s="62"/>
      <c r="U144" s="62"/>
      <c r="V144" s="62"/>
      <c r="W144" s="62"/>
      <c r="X144" s="62"/>
      <c r="Y144" s="62"/>
      <c r="Z144" s="62"/>
      <c r="AA144" s="62"/>
      <c r="AD144" s="96"/>
      <c r="AE144" s="33"/>
      <c r="AF144" s="88"/>
      <c r="AG144" s="88"/>
      <c r="AH144" s="88"/>
      <c r="AI144" s="88"/>
      <c r="AJ144" s="88"/>
      <c r="AK144" s="119"/>
      <c r="AL144" s="88"/>
      <c r="AM144" s="88"/>
      <c r="AN144" s="88"/>
      <c r="AO144" s="88"/>
      <c r="AP144" s="62"/>
      <c r="AQ144" s="62"/>
      <c r="AR144" s="62"/>
      <c r="AU144" s="23"/>
      <c r="AV144" s="15"/>
      <c r="AW144" s="15"/>
      <c r="AX144" s="15"/>
      <c r="AY144" s="15"/>
    </row>
    <row r="145" spans="1:51" ht="15" customHeight="1" x14ac:dyDescent="0.35">
      <c r="A145" s="15"/>
      <c r="B145" s="15"/>
      <c r="C145" s="15"/>
      <c r="D145" s="15"/>
      <c r="E145" s="15"/>
      <c r="F145" s="15"/>
      <c r="G145" s="15"/>
      <c r="H145" s="23"/>
      <c r="I145" s="23"/>
      <c r="J145" s="15"/>
      <c r="K145" s="15"/>
      <c r="L145" s="15"/>
      <c r="M145" s="15"/>
      <c r="N145" s="15"/>
      <c r="O145" s="15"/>
      <c r="P145" s="15"/>
      <c r="R145" s="62"/>
      <c r="S145" s="62"/>
      <c r="T145" s="62"/>
      <c r="U145" s="62"/>
      <c r="V145" s="62"/>
      <c r="W145" s="62"/>
      <c r="X145" s="62"/>
      <c r="Y145" s="62"/>
      <c r="Z145" s="62"/>
      <c r="AA145" s="62"/>
      <c r="AD145" s="96"/>
      <c r="AE145" s="33"/>
      <c r="AF145" s="88"/>
      <c r="AG145" s="88"/>
      <c r="AH145" s="88"/>
      <c r="AI145" s="88"/>
      <c r="AJ145" s="88"/>
      <c r="AK145" s="119"/>
      <c r="AL145" s="88"/>
      <c r="AM145" s="88"/>
      <c r="AN145" s="88"/>
      <c r="AO145" s="88"/>
      <c r="AP145" s="62"/>
      <c r="AQ145" s="62"/>
      <c r="AR145" s="62"/>
      <c r="AU145" s="23"/>
      <c r="AV145" s="15"/>
      <c r="AW145" s="15"/>
      <c r="AX145" s="15"/>
      <c r="AY145" s="15"/>
    </row>
    <row r="146" spans="1:51" ht="15" customHeight="1" x14ac:dyDescent="0.35">
      <c r="A146" s="15"/>
      <c r="B146" s="15"/>
      <c r="C146" s="15"/>
      <c r="D146" s="15"/>
      <c r="E146" s="15"/>
      <c r="F146" s="15"/>
      <c r="G146" s="15"/>
      <c r="H146" s="23"/>
      <c r="I146" s="23"/>
      <c r="J146" s="15"/>
      <c r="K146" s="15"/>
      <c r="L146" s="15"/>
      <c r="M146" s="15"/>
      <c r="N146" s="15"/>
      <c r="O146" s="15"/>
      <c r="P146" s="15"/>
      <c r="R146" s="62"/>
      <c r="S146" s="62"/>
      <c r="T146" s="62"/>
      <c r="U146" s="62"/>
      <c r="V146" s="62"/>
      <c r="W146" s="62"/>
      <c r="X146" s="62"/>
      <c r="Y146" s="62"/>
      <c r="Z146" s="62"/>
      <c r="AA146" s="62"/>
      <c r="AD146" s="96"/>
      <c r="AE146" s="33"/>
      <c r="AF146" s="88"/>
      <c r="AG146" s="88"/>
      <c r="AH146" s="88"/>
      <c r="AI146" s="88"/>
      <c r="AJ146" s="88"/>
      <c r="AK146" s="119"/>
      <c r="AL146" s="88"/>
      <c r="AM146" s="88"/>
      <c r="AN146" s="88"/>
      <c r="AO146" s="88"/>
      <c r="AP146" s="62"/>
      <c r="AQ146" s="62"/>
      <c r="AR146" s="62"/>
      <c r="AU146" s="23"/>
      <c r="AV146" s="15"/>
      <c r="AW146" s="15"/>
      <c r="AX146" s="15"/>
      <c r="AY146" s="15"/>
    </row>
    <row r="147" spans="1:51" ht="15" customHeight="1" x14ac:dyDescent="0.35">
      <c r="A147" s="15"/>
      <c r="B147" s="15"/>
      <c r="C147" s="15"/>
      <c r="D147" s="15"/>
      <c r="E147" s="15"/>
      <c r="F147" s="15"/>
      <c r="G147" s="15"/>
      <c r="H147" s="23"/>
      <c r="I147" s="23"/>
      <c r="J147" s="15"/>
      <c r="K147" s="15"/>
      <c r="L147" s="15"/>
      <c r="M147" s="15"/>
      <c r="N147" s="15"/>
      <c r="O147" s="15"/>
      <c r="P147" s="15"/>
      <c r="R147" s="62"/>
      <c r="S147" s="62"/>
      <c r="T147" s="62"/>
      <c r="U147" s="62"/>
      <c r="V147" s="62"/>
      <c r="W147" s="62"/>
      <c r="X147" s="62"/>
      <c r="Y147" s="62"/>
      <c r="Z147" s="62"/>
      <c r="AA147" s="62"/>
      <c r="AD147" s="96"/>
      <c r="AE147" s="33"/>
      <c r="AF147" s="88"/>
      <c r="AG147" s="88"/>
      <c r="AH147" s="88"/>
      <c r="AI147" s="88"/>
      <c r="AJ147" s="88"/>
      <c r="AK147" s="119"/>
      <c r="AL147" s="88"/>
      <c r="AM147" s="88"/>
      <c r="AN147" s="88"/>
      <c r="AO147" s="88"/>
      <c r="AP147" s="62"/>
      <c r="AQ147" s="62"/>
      <c r="AR147" s="62"/>
      <c r="AU147" s="23"/>
      <c r="AV147" s="15"/>
      <c r="AW147" s="15"/>
      <c r="AX147" s="15"/>
      <c r="AY147" s="15"/>
    </row>
    <row r="148" spans="1:51" ht="15" customHeight="1" x14ac:dyDescent="0.35">
      <c r="A148" s="15"/>
      <c r="B148" s="15"/>
      <c r="C148" s="15"/>
      <c r="D148" s="15"/>
      <c r="E148" s="15"/>
      <c r="F148" s="15"/>
      <c r="G148" s="15"/>
      <c r="H148" s="23"/>
      <c r="I148" s="23"/>
      <c r="J148" s="15"/>
      <c r="K148" s="15"/>
      <c r="L148" s="15"/>
      <c r="M148" s="15"/>
      <c r="N148" s="15"/>
      <c r="O148" s="15"/>
      <c r="P148" s="15"/>
      <c r="R148" s="62"/>
      <c r="S148" s="62"/>
      <c r="T148" s="62"/>
      <c r="U148" s="62"/>
      <c r="V148" s="62"/>
      <c r="W148" s="62"/>
      <c r="X148" s="62"/>
      <c r="Y148" s="62"/>
      <c r="Z148" s="62"/>
      <c r="AA148" s="62"/>
      <c r="AD148" s="96"/>
      <c r="AE148" s="33"/>
      <c r="AF148" s="88"/>
      <c r="AG148" s="88"/>
      <c r="AH148" s="88"/>
      <c r="AI148" s="88"/>
      <c r="AJ148" s="88"/>
      <c r="AK148" s="119"/>
      <c r="AL148" s="88"/>
      <c r="AM148" s="88"/>
      <c r="AN148" s="88"/>
      <c r="AO148" s="88"/>
      <c r="AP148" s="62"/>
      <c r="AQ148" s="62"/>
      <c r="AR148" s="62"/>
      <c r="AU148" s="23"/>
      <c r="AV148" s="15"/>
      <c r="AW148" s="15"/>
      <c r="AX148" s="15"/>
      <c r="AY148" s="15"/>
    </row>
    <row r="149" spans="1:51" ht="15" customHeight="1" x14ac:dyDescent="0.35">
      <c r="A149" s="15"/>
      <c r="B149" s="15"/>
      <c r="C149" s="15"/>
      <c r="D149" s="15"/>
      <c r="E149" s="15"/>
      <c r="F149" s="15"/>
      <c r="G149" s="15"/>
      <c r="H149" s="23"/>
      <c r="I149" s="23"/>
      <c r="J149" s="15"/>
      <c r="K149" s="15"/>
      <c r="L149" s="15"/>
      <c r="M149" s="15"/>
      <c r="N149" s="15"/>
      <c r="O149" s="15"/>
      <c r="P149" s="15"/>
      <c r="R149" s="62"/>
      <c r="S149" s="62"/>
      <c r="T149" s="62"/>
      <c r="U149" s="62"/>
      <c r="V149" s="62"/>
      <c r="W149" s="62"/>
      <c r="X149" s="62"/>
      <c r="Y149" s="62"/>
      <c r="Z149" s="62"/>
      <c r="AA149" s="62"/>
      <c r="AD149" s="96"/>
      <c r="AE149" s="33"/>
      <c r="AF149" s="88"/>
      <c r="AG149" s="88"/>
      <c r="AH149" s="88"/>
      <c r="AI149" s="88"/>
      <c r="AJ149" s="88"/>
      <c r="AK149" s="119"/>
      <c r="AL149" s="88"/>
      <c r="AM149" s="88"/>
      <c r="AN149" s="88"/>
      <c r="AO149" s="88"/>
      <c r="AP149" s="62"/>
      <c r="AQ149" s="62"/>
      <c r="AR149" s="62"/>
      <c r="AU149" s="23"/>
      <c r="AV149" s="15"/>
      <c r="AW149" s="15"/>
      <c r="AX149" s="15"/>
      <c r="AY149" s="15"/>
    </row>
    <row r="150" spans="1:51" ht="15" customHeight="1" x14ac:dyDescent="0.35">
      <c r="A150" s="15"/>
      <c r="B150" s="15"/>
      <c r="C150" s="15"/>
      <c r="D150" s="15"/>
      <c r="E150" s="15"/>
      <c r="F150" s="15"/>
      <c r="G150" s="15"/>
      <c r="H150" s="23"/>
      <c r="I150" s="23"/>
      <c r="J150" s="15"/>
      <c r="K150" s="15"/>
      <c r="L150" s="15"/>
      <c r="M150" s="15"/>
      <c r="N150" s="15"/>
      <c r="O150" s="15"/>
      <c r="P150" s="15"/>
      <c r="R150" s="62"/>
      <c r="S150" s="62"/>
      <c r="T150" s="62"/>
      <c r="U150" s="62"/>
      <c r="V150" s="62"/>
      <c r="W150" s="62"/>
      <c r="X150" s="62"/>
      <c r="Y150" s="62"/>
      <c r="Z150" s="62"/>
      <c r="AA150" s="62"/>
      <c r="AD150" s="96"/>
      <c r="AE150" s="33"/>
      <c r="AF150" s="88"/>
      <c r="AG150" s="88"/>
      <c r="AH150" s="88"/>
      <c r="AI150" s="88"/>
      <c r="AJ150" s="88"/>
      <c r="AK150" s="119"/>
      <c r="AL150" s="88"/>
      <c r="AM150" s="88"/>
      <c r="AN150" s="88"/>
      <c r="AO150" s="88"/>
      <c r="AP150" s="62"/>
      <c r="AQ150" s="62"/>
      <c r="AR150" s="62"/>
      <c r="AU150" s="23"/>
      <c r="AV150" s="15"/>
      <c r="AW150" s="15"/>
      <c r="AX150" s="15"/>
      <c r="AY150" s="15"/>
    </row>
    <row r="151" spans="1:51" ht="15" customHeight="1" x14ac:dyDescent="0.35">
      <c r="A151" s="15"/>
      <c r="B151" s="15"/>
      <c r="C151" s="15"/>
      <c r="D151" s="15"/>
      <c r="E151" s="15"/>
      <c r="F151" s="15"/>
      <c r="G151" s="15"/>
      <c r="H151" s="23"/>
      <c r="I151" s="23"/>
      <c r="J151" s="15"/>
      <c r="K151" s="15"/>
      <c r="L151" s="15"/>
      <c r="M151" s="15"/>
      <c r="N151" s="15"/>
      <c r="O151" s="15"/>
      <c r="P151" s="15"/>
      <c r="R151" s="62"/>
      <c r="S151" s="62"/>
      <c r="T151" s="62"/>
      <c r="U151" s="62"/>
      <c r="V151" s="62"/>
      <c r="W151" s="62"/>
      <c r="X151" s="62"/>
      <c r="Y151" s="62"/>
      <c r="Z151" s="62"/>
      <c r="AA151" s="62"/>
      <c r="AD151" s="96"/>
      <c r="AE151" s="33"/>
      <c r="AF151" s="88"/>
      <c r="AG151" s="88"/>
      <c r="AH151" s="88"/>
      <c r="AI151" s="88"/>
      <c r="AJ151" s="88"/>
      <c r="AK151" s="119"/>
      <c r="AL151" s="88"/>
      <c r="AM151" s="88"/>
      <c r="AN151" s="88"/>
      <c r="AO151" s="88"/>
      <c r="AP151" s="62"/>
      <c r="AQ151" s="62"/>
      <c r="AR151" s="62"/>
      <c r="AU151" s="23"/>
      <c r="AV151" s="15"/>
      <c r="AW151" s="15"/>
      <c r="AX151" s="15"/>
      <c r="AY151" s="15"/>
    </row>
    <row r="152" spans="1:51" ht="15" customHeight="1" x14ac:dyDescent="0.35">
      <c r="A152" s="15"/>
      <c r="B152" s="15"/>
      <c r="C152" s="15"/>
      <c r="D152" s="15"/>
      <c r="E152" s="15"/>
      <c r="F152" s="15"/>
      <c r="G152" s="15"/>
      <c r="H152" s="23"/>
      <c r="I152" s="23"/>
      <c r="J152" s="15"/>
      <c r="K152" s="15"/>
      <c r="L152" s="15"/>
      <c r="M152" s="15"/>
      <c r="N152" s="15"/>
      <c r="O152" s="15"/>
      <c r="P152" s="15"/>
      <c r="R152" s="62"/>
      <c r="S152" s="62"/>
      <c r="T152" s="62"/>
      <c r="U152" s="62"/>
      <c r="V152" s="62"/>
      <c r="W152" s="62"/>
      <c r="X152" s="62"/>
      <c r="Y152" s="62"/>
      <c r="Z152" s="62"/>
      <c r="AA152" s="62"/>
      <c r="AD152" s="96"/>
      <c r="AE152" s="33"/>
      <c r="AF152" s="88"/>
      <c r="AG152" s="88"/>
      <c r="AH152" s="88"/>
      <c r="AI152" s="88"/>
      <c r="AJ152" s="88"/>
      <c r="AK152" s="119"/>
      <c r="AL152" s="88"/>
      <c r="AM152" s="88"/>
      <c r="AN152" s="88"/>
      <c r="AO152" s="88"/>
      <c r="AP152" s="62"/>
      <c r="AQ152" s="62"/>
      <c r="AR152" s="62"/>
      <c r="AU152" s="23"/>
      <c r="AV152" s="15"/>
      <c r="AW152" s="15"/>
      <c r="AX152" s="15"/>
      <c r="AY152" s="15"/>
    </row>
    <row r="153" spans="1:51" ht="15" customHeight="1" x14ac:dyDescent="0.35">
      <c r="A153" s="15"/>
      <c r="B153" s="15"/>
      <c r="C153" s="15"/>
      <c r="D153" s="15"/>
      <c r="E153" s="15"/>
      <c r="F153" s="15"/>
      <c r="G153" s="15"/>
      <c r="H153" s="23"/>
      <c r="I153" s="23"/>
      <c r="J153" s="15"/>
      <c r="K153" s="15"/>
      <c r="L153" s="15"/>
      <c r="M153" s="15"/>
      <c r="N153" s="15"/>
      <c r="O153" s="15"/>
      <c r="P153" s="15"/>
      <c r="R153" s="62"/>
      <c r="S153" s="62"/>
      <c r="T153" s="62"/>
      <c r="U153" s="62"/>
      <c r="V153" s="62"/>
      <c r="W153" s="62"/>
      <c r="X153" s="62"/>
      <c r="Y153" s="62"/>
      <c r="Z153" s="62"/>
      <c r="AA153" s="62"/>
      <c r="AD153" s="96"/>
      <c r="AE153" s="33"/>
      <c r="AF153" s="88"/>
      <c r="AG153" s="88"/>
      <c r="AH153" s="88"/>
      <c r="AI153" s="88"/>
      <c r="AJ153" s="88"/>
      <c r="AK153" s="119"/>
      <c r="AL153" s="88"/>
      <c r="AM153" s="88"/>
      <c r="AN153" s="88"/>
      <c r="AO153" s="88"/>
      <c r="AP153" s="62"/>
      <c r="AQ153" s="62"/>
      <c r="AR153" s="62"/>
      <c r="AU153" s="23"/>
      <c r="AV153" s="15"/>
      <c r="AW153" s="15"/>
      <c r="AX153" s="15"/>
      <c r="AY153" s="15"/>
    </row>
    <row r="154" spans="1:51" ht="15" customHeight="1" x14ac:dyDescent="0.35">
      <c r="A154" s="15"/>
      <c r="B154" s="15"/>
      <c r="C154" s="15"/>
      <c r="D154" s="15"/>
      <c r="E154" s="15"/>
      <c r="F154" s="15"/>
      <c r="G154" s="15"/>
      <c r="H154" s="23"/>
      <c r="I154" s="23"/>
      <c r="J154" s="15"/>
      <c r="K154" s="15"/>
      <c r="L154" s="15"/>
      <c r="M154" s="15"/>
      <c r="N154" s="15"/>
      <c r="O154" s="15"/>
      <c r="P154" s="15"/>
      <c r="R154" s="62"/>
      <c r="S154" s="62"/>
      <c r="T154" s="62"/>
      <c r="U154" s="62"/>
      <c r="V154" s="62"/>
      <c r="W154" s="62"/>
      <c r="X154" s="62"/>
      <c r="Y154" s="62"/>
      <c r="Z154" s="62"/>
      <c r="AA154" s="62"/>
      <c r="AD154" s="96"/>
      <c r="AE154" s="33"/>
      <c r="AF154" s="88"/>
      <c r="AG154" s="88"/>
      <c r="AH154" s="88"/>
      <c r="AI154" s="88"/>
      <c r="AJ154" s="88"/>
      <c r="AK154" s="119"/>
      <c r="AL154" s="88"/>
      <c r="AM154" s="88"/>
      <c r="AN154" s="88"/>
      <c r="AO154" s="88"/>
      <c r="AP154" s="62"/>
      <c r="AQ154" s="62"/>
      <c r="AR154" s="62"/>
      <c r="AU154" s="23"/>
      <c r="AV154" s="15"/>
      <c r="AW154" s="15"/>
      <c r="AX154" s="15"/>
      <c r="AY154" s="15"/>
    </row>
    <row r="155" spans="1:51" ht="15" customHeight="1" x14ac:dyDescent="0.35">
      <c r="A155" s="15"/>
      <c r="B155" s="15"/>
      <c r="C155" s="15"/>
      <c r="D155" s="15"/>
      <c r="E155" s="15"/>
      <c r="F155" s="15"/>
      <c r="G155" s="15"/>
      <c r="H155" s="23"/>
      <c r="I155" s="23"/>
      <c r="J155" s="15"/>
      <c r="K155" s="15"/>
      <c r="L155" s="15"/>
      <c r="M155" s="15"/>
      <c r="N155" s="15"/>
      <c r="O155" s="15"/>
      <c r="P155" s="15"/>
      <c r="R155" s="62"/>
      <c r="S155" s="62"/>
      <c r="T155" s="62"/>
      <c r="U155" s="62"/>
      <c r="V155" s="62"/>
      <c r="W155" s="62"/>
      <c r="X155" s="62"/>
      <c r="Y155" s="62"/>
      <c r="Z155" s="62"/>
      <c r="AA155" s="62"/>
      <c r="AD155" s="96"/>
      <c r="AE155" s="33"/>
      <c r="AF155" s="88"/>
      <c r="AG155" s="88"/>
      <c r="AH155" s="88"/>
      <c r="AI155" s="88"/>
      <c r="AJ155" s="88"/>
      <c r="AK155" s="119"/>
      <c r="AL155" s="88"/>
      <c r="AM155" s="88"/>
      <c r="AN155" s="88"/>
      <c r="AO155" s="88"/>
      <c r="AP155" s="62"/>
      <c r="AQ155" s="62"/>
      <c r="AR155" s="62"/>
      <c r="AU155" s="23"/>
      <c r="AV155" s="15"/>
      <c r="AW155" s="15"/>
      <c r="AX155" s="15"/>
      <c r="AY155" s="15"/>
    </row>
    <row r="156" spans="1:51" ht="15" customHeight="1" x14ac:dyDescent="0.35">
      <c r="A156" s="15"/>
      <c r="B156" s="15"/>
      <c r="C156" s="15"/>
      <c r="D156" s="15"/>
      <c r="E156" s="15"/>
      <c r="F156" s="15"/>
      <c r="G156" s="15"/>
      <c r="H156" s="23"/>
      <c r="I156" s="23"/>
      <c r="J156" s="15"/>
      <c r="K156" s="15"/>
      <c r="L156" s="15"/>
      <c r="M156" s="15"/>
      <c r="N156" s="15"/>
      <c r="O156" s="15"/>
      <c r="P156" s="15"/>
      <c r="R156" s="62"/>
      <c r="S156" s="62"/>
      <c r="T156" s="62"/>
      <c r="U156" s="62"/>
      <c r="V156" s="62"/>
      <c r="W156" s="62"/>
      <c r="X156" s="62"/>
      <c r="Y156" s="62"/>
      <c r="Z156" s="62"/>
      <c r="AA156" s="62"/>
      <c r="AD156" s="96"/>
      <c r="AE156" s="33"/>
      <c r="AF156" s="88"/>
      <c r="AG156" s="88"/>
      <c r="AH156" s="88"/>
      <c r="AI156" s="88"/>
      <c r="AJ156" s="88"/>
      <c r="AK156" s="119"/>
      <c r="AL156" s="88"/>
      <c r="AM156" s="88"/>
      <c r="AN156" s="88"/>
      <c r="AO156" s="88"/>
      <c r="AP156" s="62"/>
      <c r="AQ156" s="62"/>
      <c r="AR156" s="62"/>
      <c r="AU156" s="23"/>
      <c r="AV156" s="15"/>
      <c r="AW156" s="15"/>
      <c r="AX156" s="15"/>
      <c r="AY156" s="15"/>
    </row>
    <row r="157" spans="1:51" ht="15" customHeight="1" x14ac:dyDescent="0.35">
      <c r="A157" s="15"/>
      <c r="B157" s="15"/>
      <c r="C157" s="15"/>
      <c r="D157" s="15"/>
      <c r="E157" s="15"/>
      <c r="F157" s="15"/>
      <c r="G157" s="15"/>
      <c r="H157" s="23"/>
      <c r="I157" s="23"/>
      <c r="J157" s="15"/>
      <c r="K157" s="15"/>
      <c r="L157" s="15"/>
      <c r="M157" s="15"/>
      <c r="N157" s="15"/>
      <c r="O157" s="15"/>
      <c r="P157" s="15"/>
      <c r="R157" s="62"/>
      <c r="S157" s="62"/>
      <c r="T157" s="62"/>
      <c r="U157" s="62"/>
      <c r="V157" s="62"/>
      <c r="W157" s="62"/>
      <c r="X157" s="62"/>
      <c r="Y157" s="62"/>
      <c r="Z157" s="62"/>
      <c r="AA157" s="62"/>
      <c r="AD157" s="96"/>
      <c r="AE157" s="33"/>
      <c r="AF157" s="88"/>
      <c r="AG157" s="88"/>
      <c r="AH157" s="88"/>
      <c r="AI157" s="88"/>
      <c r="AJ157" s="88"/>
      <c r="AK157" s="119"/>
      <c r="AL157" s="88"/>
      <c r="AM157" s="88"/>
      <c r="AN157" s="88"/>
      <c r="AO157" s="88"/>
      <c r="AP157" s="62"/>
      <c r="AQ157" s="62"/>
      <c r="AR157" s="62"/>
      <c r="AU157" s="23"/>
      <c r="AV157" s="15"/>
      <c r="AW157" s="15"/>
      <c r="AX157" s="15"/>
      <c r="AY157" s="15"/>
    </row>
    <row r="158" spans="1:51" ht="15" customHeight="1" x14ac:dyDescent="0.35">
      <c r="A158" s="15"/>
      <c r="B158" s="15"/>
      <c r="C158" s="15"/>
      <c r="D158" s="15"/>
      <c r="E158" s="15"/>
      <c r="F158" s="15"/>
      <c r="G158" s="15"/>
      <c r="H158" s="23"/>
      <c r="I158" s="23"/>
      <c r="J158" s="15"/>
      <c r="K158" s="15"/>
      <c r="L158" s="15"/>
      <c r="M158" s="15"/>
      <c r="N158" s="15"/>
      <c r="O158" s="15"/>
      <c r="P158" s="15"/>
      <c r="R158" s="62"/>
      <c r="S158" s="62"/>
      <c r="T158" s="62"/>
      <c r="U158" s="62"/>
      <c r="V158" s="62"/>
      <c r="W158" s="62"/>
      <c r="X158" s="62"/>
      <c r="Y158" s="62"/>
      <c r="Z158" s="62"/>
      <c r="AA158" s="62"/>
      <c r="AD158" s="96"/>
      <c r="AE158" s="33"/>
      <c r="AF158" s="88"/>
      <c r="AG158" s="88"/>
      <c r="AH158" s="88"/>
      <c r="AI158" s="88"/>
      <c r="AJ158" s="88"/>
      <c r="AK158" s="119"/>
      <c r="AL158" s="88"/>
      <c r="AM158" s="88"/>
      <c r="AN158" s="88"/>
      <c r="AO158" s="88"/>
      <c r="AP158" s="62"/>
      <c r="AQ158" s="62"/>
      <c r="AR158" s="62"/>
      <c r="AU158" s="23"/>
      <c r="AV158" s="15"/>
      <c r="AW158" s="15"/>
      <c r="AX158" s="15"/>
      <c r="AY158" s="15"/>
    </row>
    <row r="159" spans="1:51" ht="15" customHeight="1" x14ac:dyDescent="0.35">
      <c r="A159" s="15"/>
      <c r="B159" s="15"/>
      <c r="C159" s="15"/>
      <c r="D159" s="15"/>
      <c r="E159" s="15"/>
      <c r="F159" s="15"/>
      <c r="G159" s="15"/>
      <c r="H159" s="23"/>
      <c r="I159" s="23"/>
      <c r="J159" s="15"/>
      <c r="K159" s="15"/>
      <c r="L159" s="15"/>
      <c r="M159" s="15"/>
      <c r="N159" s="15"/>
      <c r="O159" s="15"/>
      <c r="P159" s="15"/>
      <c r="R159" s="62"/>
      <c r="S159" s="62"/>
      <c r="T159" s="62"/>
      <c r="U159" s="62"/>
      <c r="V159" s="62"/>
      <c r="W159" s="62"/>
      <c r="X159" s="62"/>
      <c r="Y159" s="62"/>
      <c r="Z159" s="62"/>
      <c r="AA159" s="62"/>
      <c r="AD159" s="96"/>
      <c r="AE159" s="33"/>
      <c r="AF159" s="88"/>
      <c r="AG159" s="88"/>
      <c r="AH159" s="88"/>
      <c r="AI159" s="88"/>
      <c r="AJ159" s="88"/>
      <c r="AK159" s="119"/>
      <c r="AL159" s="88"/>
      <c r="AM159" s="88"/>
      <c r="AN159" s="88"/>
      <c r="AO159" s="88"/>
      <c r="AP159" s="62"/>
      <c r="AQ159" s="62"/>
      <c r="AR159" s="62"/>
      <c r="AU159" s="23"/>
      <c r="AV159" s="15"/>
      <c r="AW159" s="15"/>
      <c r="AX159" s="15"/>
      <c r="AY159" s="15"/>
    </row>
    <row r="160" spans="1:51" ht="15" customHeight="1" x14ac:dyDescent="0.35">
      <c r="A160" s="15"/>
      <c r="B160" s="15"/>
      <c r="C160" s="15"/>
      <c r="D160" s="15"/>
      <c r="E160" s="15"/>
      <c r="F160" s="15"/>
      <c r="G160" s="15"/>
      <c r="H160" s="23"/>
      <c r="I160" s="23"/>
      <c r="J160" s="15"/>
      <c r="K160" s="15"/>
      <c r="L160" s="15"/>
      <c r="M160" s="15"/>
      <c r="N160" s="15"/>
      <c r="O160" s="15"/>
      <c r="P160" s="15"/>
      <c r="R160" s="62"/>
      <c r="S160" s="62"/>
      <c r="T160" s="62"/>
      <c r="U160" s="62"/>
      <c r="V160" s="62"/>
      <c r="W160" s="62"/>
      <c r="X160" s="62"/>
      <c r="Y160" s="62"/>
      <c r="Z160" s="62"/>
      <c r="AA160" s="62"/>
      <c r="AD160" s="96"/>
      <c r="AE160" s="33"/>
      <c r="AF160" s="88"/>
      <c r="AG160" s="88"/>
      <c r="AH160" s="88"/>
      <c r="AI160" s="88"/>
      <c r="AJ160" s="88"/>
      <c r="AK160" s="119"/>
      <c r="AL160" s="88"/>
      <c r="AM160" s="88"/>
      <c r="AN160" s="88"/>
      <c r="AO160" s="88"/>
      <c r="AP160" s="62"/>
      <c r="AQ160" s="62"/>
      <c r="AR160" s="62"/>
      <c r="AU160" s="23"/>
      <c r="AV160" s="15"/>
      <c r="AW160" s="15"/>
      <c r="AX160" s="15"/>
      <c r="AY160" s="15"/>
    </row>
    <row r="161" spans="1:51" ht="15" customHeight="1" x14ac:dyDescent="0.35">
      <c r="A161" s="15"/>
      <c r="B161" s="15"/>
      <c r="C161" s="15"/>
      <c r="D161" s="15"/>
      <c r="E161" s="15"/>
      <c r="F161" s="15"/>
      <c r="G161" s="15"/>
      <c r="H161" s="23"/>
      <c r="I161" s="23"/>
      <c r="J161" s="15"/>
      <c r="K161" s="15"/>
      <c r="L161" s="15"/>
      <c r="M161" s="15"/>
      <c r="N161" s="15"/>
      <c r="O161" s="15"/>
      <c r="P161" s="15"/>
      <c r="R161" s="62"/>
      <c r="S161" s="62"/>
      <c r="T161" s="62"/>
      <c r="U161" s="62"/>
      <c r="V161" s="62"/>
      <c r="W161" s="62"/>
      <c r="X161" s="62"/>
      <c r="Y161" s="62"/>
      <c r="Z161" s="62"/>
      <c r="AA161" s="62"/>
      <c r="AD161" s="96"/>
      <c r="AE161" s="33"/>
      <c r="AF161" s="88"/>
      <c r="AG161" s="88"/>
      <c r="AH161" s="88"/>
      <c r="AI161" s="88"/>
      <c r="AJ161" s="88"/>
      <c r="AK161" s="119"/>
      <c r="AL161" s="88"/>
      <c r="AM161" s="88"/>
      <c r="AN161" s="88"/>
      <c r="AO161" s="88"/>
      <c r="AP161" s="62"/>
      <c r="AQ161" s="62"/>
      <c r="AR161" s="62"/>
      <c r="AU161" s="23"/>
      <c r="AV161" s="15"/>
      <c r="AW161" s="15"/>
      <c r="AX161" s="15"/>
      <c r="AY161" s="15"/>
    </row>
    <row r="162" spans="1:51" ht="15" customHeight="1" x14ac:dyDescent="0.35">
      <c r="A162" s="15"/>
      <c r="B162" s="15"/>
      <c r="C162" s="15"/>
      <c r="D162" s="15"/>
      <c r="E162" s="15"/>
      <c r="F162" s="15"/>
      <c r="G162" s="15"/>
      <c r="H162" s="23"/>
      <c r="I162" s="23"/>
      <c r="J162" s="15"/>
      <c r="K162" s="15"/>
      <c r="L162" s="15"/>
      <c r="M162" s="15"/>
      <c r="N162" s="15"/>
      <c r="O162" s="15"/>
      <c r="P162" s="15"/>
      <c r="R162" s="62"/>
      <c r="S162" s="62"/>
      <c r="T162" s="62"/>
      <c r="U162" s="62"/>
      <c r="V162" s="62"/>
      <c r="W162" s="62"/>
      <c r="X162" s="62"/>
      <c r="Y162" s="62"/>
      <c r="Z162" s="62"/>
      <c r="AA162" s="62"/>
      <c r="AD162" s="96"/>
      <c r="AE162" s="33"/>
      <c r="AF162" s="88"/>
      <c r="AG162" s="88"/>
      <c r="AH162" s="88"/>
      <c r="AI162" s="88"/>
      <c r="AJ162" s="88"/>
      <c r="AK162" s="119"/>
      <c r="AL162" s="88"/>
      <c r="AM162" s="88"/>
      <c r="AN162" s="88"/>
      <c r="AO162" s="88"/>
      <c r="AP162" s="62"/>
      <c r="AQ162" s="62"/>
      <c r="AR162" s="62"/>
      <c r="AU162" s="23"/>
      <c r="AV162" s="15"/>
      <c r="AW162" s="15"/>
      <c r="AX162" s="15"/>
      <c r="AY162" s="15"/>
    </row>
    <row r="163" spans="1:51" ht="15" customHeight="1" x14ac:dyDescent="0.35">
      <c r="A163" s="15"/>
      <c r="B163" s="15"/>
      <c r="C163" s="15"/>
      <c r="D163" s="15"/>
      <c r="E163" s="15"/>
      <c r="F163" s="15"/>
      <c r="G163" s="15"/>
      <c r="H163" s="23"/>
      <c r="I163" s="23"/>
      <c r="J163" s="15"/>
      <c r="K163" s="15"/>
      <c r="L163" s="15"/>
      <c r="M163" s="15"/>
      <c r="N163" s="15"/>
      <c r="O163" s="15"/>
      <c r="P163" s="15"/>
      <c r="R163" s="62"/>
      <c r="S163" s="62"/>
      <c r="T163" s="62"/>
      <c r="U163" s="62"/>
      <c r="V163" s="62"/>
      <c r="W163" s="62"/>
      <c r="X163" s="62"/>
      <c r="Y163" s="62"/>
      <c r="Z163" s="62"/>
      <c r="AA163" s="62"/>
      <c r="AD163" s="96"/>
      <c r="AE163" s="33"/>
      <c r="AF163" s="88"/>
      <c r="AG163" s="88"/>
      <c r="AH163" s="88"/>
      <c r="AI163" s="88"/>
      <c r="AJ163" s="88"/>
      <c r="AK163" s="119"/>
      <c r="AL163" s="88"/>
      <c r="AM163" s="88"/>
      <c r="AN163" s="88"/>
      <c r="AO163" s="88"/>
      <c r="AP163" s="62"/>
      <c r="AQ163" s="62"/>
      <c r="AR163" s="62"/>
      <c r="AU163" s="23"/>
      <c r="AV163" s="15"/>
      <c r="AW163" s="15"/>
      <c r="AX163" s="15"/>
      <c r="AY163" s="15"/>
    </row>
    <row r="164" spans="1:51" ht="15" customHeight="1" x14ac:dyDescent="0.35">
      <c r="A164" s="15"/>
      <c r="B164" s="15"/>
      <c r="C164" s="15"/>
      <c r="D164" s="15"/>
      <c r="E164" s="15"/>
      <c r="F164" s="15"/>
      <c r="G164" s="15"/>
      <c r="H164" s="23"/>
      <c r="I164" s="23"/>
      <c r="J164" s="15"/>
      <c r="K164" s="15"/>
      <c r="L164" s="15"/>
      <c r="M164" s="15"/>
      <c r="N164" s="15"/>
      <c r="O164" s="15"/>
      <c r="P164" s="15"/>
      <c r="R164" s="62"/>
      <c r="S164" s="62"/>
      <c r="T164" s="62"/>
      <c r="U164" s="62"/>
      <c r="V164" s="62"/>
      <c r="W164" s="62"/>
      <c r="X164" s="62"/>
      <c r="Y164" s="62"/>
      <c r="Z164" s="62"/>
      <c r="AA164" s="62"/>
      <c r="AD164" s="96"/>
      <c r="AE164" s="33"/>
      <c r="AF164" s="88"/>
      <c r="AG164" s="88"/>
      <c r="AH164" s="88"/>
      <c r="AI164" s="88"/>
      <c r="AJ164" s="88"/>
      <c r="AK164" s="119"/>
      <c r="AL164" s="88"/>
      <c r="AM164" s="88"/>
      <c r="AN164" s="88"/>
      <c r="AO164" s="88"/>
      <c r="AP164" s="62"/>
      <c r="AQ164" s="62"/>
      <c r="AR164" s="62"/>
      <c r="AU164" s="23"/>
      <c r="AV164" s="15"/>
      <c r="AW164" s="15"/>
      <c r="AX164" s="15"/>
      <c r="AY164" s="15"/>
    </row>
    <row r="165" spans="1:51" ht="15" customHeight="1" x14ac:dyDescent="0.35">
      <c r="A165" s="15"/>
      <c r="B165" s="15"/>
      <c r="C165" s="15"/>
      <c r="D165" s="15"/>
      <c r="E165" s="15"/>
      <c r="F165" s="15"/>
      <c r="G165" s="15"/>
      <c r="H165" s="23"/>
      <c r="I165" s="23"/>
      <c r="J165" s="15"/>
      <c r="K165" s="15"/>
      <c r="L165" s="15"/>
      <c r="M165" s="15"/>
      <c r="N165" s="15"/>
      <c r="O165" s="15"/>
      <c r="P165" s="15"/>
      <c r="R165" s="62"/>
      <c r="S165" s="62"/>
      <c r="T165" s="62"/>
      <c r="U165" s="62"/>
      <c r="V165" s="62"/>
      <c r="W165" s="62"/>
      <c r="X165" s="62"/>
      <c r="Y165" s="62"/>
      <c r="Z165" s="62"/>
      <c r="AA165" s="62"/>
      <c r="AD165" s="96"/>
      <c r="AE165" s="33"/>
      <c r="AF165" s="88"/>
      <c r="AG165" s="88"/>
      <c r="AH165" s="88"/>
      <c r="AI165" s="88"/>
      <c r="AJ165" s="88"/>
      <c r="AK165" s="119"/>
      <c r="AL165" s="88"/>
      <c r="AM165" s="88"/>
      <c r="AN165" s="88"/>
      <c r="AO165" s="88"/>
      <c r="AP165" s="62"/>
      <c r="AQ165" s="62"/>
      <c r="AR165" s="62"/>
      <c r="AU165" s="23"/>
      <c r="AV165" s="15"/>
      <c r="AW165" s="15"/>
      <c r="AX165" s="15"/>
      <c r="AY165" s="15"/>
    </row>
    <row r="166" spans="1:51" ht="15" customHeight="1" x14ac:dyDescent="0.35">
      <c r="A166" s="15"/>
      <c r="B166" s="15"/>
      <c r="C166" s="15"/>
      <c r="D166" s="15"/>
      <c r="E166" s="15"/>
      <c r="F166" s="15"/>
      <c r="G166" s="15"/>
      <c r="H166" s="23"/>
      <c r="I166" s="23"/>
      <c r="J166" s="15"/>
      <c r="K166" s="15"/>
      <c r="L166" s="15"/>
      <c r="M166" s="15"/>
      <c r="N166" s="15"/>
      <c r="O166" s="15"/>
      <c r="P166" s="15"/>
      <c r="R166" s="62"/>
      <c r="S166" s="62"/>
      <c r="T166" s="62"/>
      <c r="U166" s="62"/>
      <c r="V166" s="62"/>
      <c r="W166" s="62"/>
      <c r="X166" s="62"/>
      <c r="Y166" s="62"/>
      <c r="Z166" s="62"/>
      <c r="AA166" s="62"/>
      <c r="AD166" s="96"/>
      <c r="AE166" s="33"/>
      <c r="AF166" s="88"/>
      <c r="AG166" s="88"/>
      <c r="AH166" s="88"/>
      <c r="AI166" s="88"/>
      <c r="AJ166" s="88"/>
      <c r="AK166" s="119"/>
      <c r="AL166" s="88"/>
      <c r="AM166" s="88"/>
      <c r="AN166" s="88"/>
      <c r="AO166" s="88"/>
      <c r="AP166" s="62"/>
      <c r="AQ166" s="62"/>
      <c r="AR166" s="62"/>
      <c r="AU166" s="23"/>
      <c r="AV166" s="15"/>
      <c r="AW166" s="15"/>
      <c r="AX166" s="15"/>
      <c r="AY166" s="15"/>
    </row>
    <row r="167" spans="1:51" ht="15" customHeight="1" x14ac:dyDescent="0.35">
      <c r="A167" s="15"/>
      <c r="B167" s="15"/>
      <c r="C167" s="15"/>
      <c r="D167" s="15"/>
      <c r="E167" s="15"/>
      <c r="F167" s="15"/>
      <c r="G167" s="15"/>
      <c r="H167" s="23"/>
      <c r="I167" s="23"/>
      <c r="J167" s="15"/>
      <c r="K167" s="15"/>
      <c r="L167" s="15"/>
      <c r="M167" s="15"/>
      <c r="N167" s="15"/>
      <c r="O167" s="15"/>
      <c r="P167" s="15"/>
      <c r="R167" s="62"/>
      <c r="S167" s="62"/>
      <c r="T167" s="62"/>
      <c r="U167" s="62"/>
      <c r="V167" s="62"/>
      <c r="W167" s="62"/>
      <c r="X167" s="62"/>
      <c r="Y167" s="62"/>
      <c r="Z167" s="62"/>
      <c r="AA167" s="62"/>
      <c r="AD167" s="96"/>
      <c r="AE167" s="33"/>
      <c r="AF167" s="88"/>
      <c r="AG167" s="88"/>
      <c r="AH167" s="88"/>
      <c r="AI167" s="88"/>
      <c r="AJ167" s="88"/>
      <c r="AK167" s="119"/>
      <c r="AL167" s="88"/>
      <c r="AM167" s="88"/>
      <c r="AN167" s="88"/>
      <c r="AO167" s="88"/>
      <c r="AP167" s="62"/>
      <c r="AQ167" s="62"/>
      <c r="AR167" s="62"/>
      <c r="AU167" s="23"/>
      <c r="AV167" s="15"/>
      <c r="AW167" s="15"/>
      <c r="AX167" s="15"/>
      <c r="AY167" s="15"/>
    </row>
    <row r="168" spans="1:51" ht="15" customHeight="1" x14ac:dyDescent="0.35">
      <c r="A168" s="15"/>
      <c r="B168" s="15"/>
      <c r="C168" s="15"/>
      <c r="D168" s="15"/>
      <c r="E168" s="15"/>
      <c r="F168" s="15"/>
      <c r="G168" s="15"/>
      <c r="H168" s="23"/>
      <c r="I168" s="23"/>
      <c r="J168" s="15"/>
      <c r="K168" s="15"/>
      <c r="L168" s="15"/>
      <c r="M168" s="15"/>
      <c r="N168" s="15"/>
      <c r="O168" s="15"/>
      <c r="P168" s="15"/>
      <c r="R168" s="62"/>
      <c r="S168" s="62"/>
      <c r="T168" s="62"/>
      <c r="U168" s="62"/>
      <c r="V168" s="62"/>
      <c r="W168" s="62"/>
      <c r="X168" s="62"/>
      <c r="Y168" s="62"/>
      <c r="Z168" s="62"/>
      <c r="AA168" s="62"/>
      <c r="AD168" s="96"/>
      <c r="AE168" s="33"/>
      <c r="AF168" s="88"/>
      <c r="AG168" s="88"/>
      <c r="AH168" s="88"/>
      <c r="AI168" s="88"/>
      <c r="AJ168" s="88"/>
      <c r="AK168" s="119"/>
      <c r="AL168" s="88"/>
      <c r="AM168" s="88"/>
      <c r="AN168" s="88"/>
      <c r="AO168" s="88"/>
      <c r="AP168" s="62"/>
      <c r="AQ168" s="62"/>
      <c r="AR168" s="62"/>
      <c r="AU168" s="23"/>
      <c r="AV168" s="15"/>
      <c r="AW168" s="15"/>
      <c r="AX168" s="15"/>
      <c r="AY168" s="15"/>
    </row>
    <row r="169" spans="1:51" ht="15" customHeight="1" x14ac:dyDescent="0.35">
      <c r="A169" s="15"/>
      <c r="B169" s="15"/>
      <c r="C169" s="15"/>
      <c r="D169" s="15"/>
      <c r="E169" s="15"/>
      <c r="F169" s="15"/>
      <c r="G169" s="15"/>
      <c r="H169" s="23"/>
      <c r="I169" s="23"/>
      <c r="J169" s="15"/>
      <c r="K169" s="15"/>
      <c r="L169" s="15"/>
      <c r="M169" s="15"/>
      <c r="N169" s="15"/>
      <c r="O169" s="15"/>
      <c r="P169" s="15"/>
      <c r="R169" s="62"/>
      <c r="S169" s="62"/>
      <c r="T169" s="62"/>
      <c r="U169" s="62"/>
      <c r="V169" s="62"/>
      <c r="W169" s="62"/>
      <c r="X169" s="62"/>
      <c r="Y169" s="62"/>
      <c r="Z169" s="62"/>
      <c r="AA169" s="62"/>
      <c r="AD169" s="96"/>
      <c r="AE169" s="33"/>
      <c r="AF169" s="88"/>
      <c r="AG169" s="88"/>
      <c r="AH169" s="88"/>
      <c r="AI169" s="88"/>
      <c r="AJ169" s="88"/>
      <c r="AK169" s="119"/>
      <c r="AL169" s="88"/>
      <c r="AM169" s="88"/>
      <c r="AN169" s="88"/>
      <c r="AO169" s="88"/>
      <c r="AP169" s="62"/>
      <c r="AQ169" s="62"/>
      <c r="AR169" s="62"/>
      <c r="AU169" s="23"/>
      <c r="AV169" s="15"/>
      <c r="AW169" s="15"/>
      <c r="AX169" s="15"/>
      <c r="AY169" s="15"/>
    </row>
    <row r="170" spans="1:51" ht="15" customHeight="1" x14ac:dyDescent="0.35">
      <c r="A170" s="15"/>
      <c r="B170" s="15"/>
      <c r="C170" s="15"/>
      <c r="D170" s="15"/>
      <c r="E170" s="15"/>
      <c r="F170" s="15"/>
      <c r="G170" s="15"/>
      <c r="H170" s="23"/>
      <c r="I170" s="23"/>
      <c r="J170" s="15"/>
      <c r="K170" s="15"/>
      <c r="L170" s="15"/>
      <c r="M170" s="15"/>
      <c r="N170" s="15"/>
      <c r="O170" s="15"/>
      <c r="P170" s="15"/>
      <c r="R170" s="62"/>
      <c r="S170" s="62"/>
      <c r="T170" s="62"/>
      <c r="U170" s="62"/>
      <c r="V170" s="62"/>
      <c r="W170" s="62"/>
      <c r="X170" s="62"/>
      <c r="Y170" s="62"/>
      <c r="Z170" s="62"/>
      <c r="AA170" s="62"/>
      <c r="AD170" s="96"/>
      <c r="AE170" s="33"/>
      <c r="AF170" s="88"/>
      <c r="AG170" s="88"/>
      <c r="AH170" s="88"/>
      <c r="AI170" s="88"/>
      <c r="AJ170" s="88"/>
      <c r="AK170" s="119"/>
      <c r="AL170" s="88"/>
      <c r="AM170" s="88"/>
      <c r="AN170" s="88"/>
      <c r="AO170" s="88"/>
      <c r="AP170" s="62"/>
      <c r="AQ170" s="62"/>
      <c r="AR170" s="62"/>
      <c r="AU170" s="23"/>
      <c r="AV170" s="15"/>
      <c r="AW170" s="15"/>
      <c r="AX170" s="15"/>
      <c r="AY170" s="15"/>
    </row>
    <row r="171" spans="1:51" ht="15" customHeight="1" x14ac:dyDescent="0.35">
      <c r="A171" s="15"/>
      <c r="B171" s="15"/>
      <c r="C171" s="15"/>
      <c r="D171" s="15"/>
      <c r="E171" s="15"/>
      <c r="F171" s="15"/>
      <c r="G171" s="15"/>
      <c r="H171" s="23"/>
      <c r="I171" s="23"/>
      <c r="J171" s="15"/>
      <c r="K171" s="15"/>
      <c r="L171" s="15"/>
      <c r="M171" s="15"/>
      <c r="N171" s="15"/>
      <c r="O171" s="15"/>
      <c r="P171" s="15"/>
      <c r="R171" s="62"/>
      <c r="S171" s="62"/>
      <c r="T171" s="62"/>
      <c r="U171" s="62"/>
      <c r="V171" s="62"/>
      <c r="W171" s="62"/>
      <c r="X171" s="62"/>
      <c r="Y171" s="62"/>
      <c r="Z171" s="62"/>
      <c r="AA171" s="62"/>
      <c r="AD171" s="96"/>
      <c r="AE171" s="33"/>
      <c r="AF171" s="88"/>
      <c r="AG171" s="88"/>
      <c r="AH171" s="88"/>
      <c r="AI171" s="88"/>
      <c r="AJ171" s="88"/>
      <c r="AK171" s="119"/>
      <c r="AL171" s="88"/>
      <c r="AM171" s="88"/>
      <c r="AN171" s="88"/>
      <c r="AO171" s="88"/>
      <c r="AP171" s="62"/>
      <c r="AQ171" s="62"/>
      <c r="AR171" s="62"/>
      <c r="AU171" s="23"/>
      <c r="AV171" s="15"/>
      <c r="AW171" s="15"/>
      <c r="AX171" s="15"/>
      <c r="AY171" s="15"/>
    </row>
    <row r="172" spans="1:51" ht="15" customHeight="1" x14ac:dyDescent="0.35">
      <c r="A172" s="15"/>
      <c r="B172" s="15"/>
      <c r="C172" s="15"/>
      <c r="D172" s="15"/>
      <c r="E172" s="15"/>
      <c r="F172" s="15"/>
      <c r="G172" s="15"/>
      <c r="H172" s="23"/>
      <c r="I172" s="23"/>
      <c r="J172" s="15"/>
      <c r="K172" s="15"/>
      <c r="L172" s="15"/>
      <c r="M172" s="15"/>
      <c r="N172" s="15"/>
      <c r="O172" s="15"/>
      <c r="P172" s="15"/>
      <c r="R172" s="62"/>
      <c r="S172" s="62"/>
      <c r="T172" s="62"/>
      <c r="U172" s="62"/>
      <c r="V172" s="62"/>
      <c r="W172" s="62"/>
      <c r="X172" s="62"/>
      <c r="Y172" s="62"/>
      <c r="Z172" s="62"/>
      <c r="AA172" s="62"/>
      <c r="AD172" s="96"/>
      <c r="AE172" s="33"/>
      <c r="AF172" s="88"/>
      <c r="AG172" s="88"/>
      <c r="AH172" s="88"/>
      <c r="AI172" s="88"/>
      <c r="AJ172" s="88"/>
      <c r="AK172" s="119"/>
      <c r="AL172" s="88"/>
      <c r="AM172" s="88"/>
      <c r="AN172" s="88"/>
      <c r="AO172" s="88"/>
      <c r="AP172" s="62"/>
      <c r="AQ172" s="62"/>
      <c r="AR172" s="62"/>
      <c r="AU172" s="23"/>
      <c r="AV172" s="15"/>
      <c r="AW172" s="15"/>
      <c r="AX172" s="15"/>
      <c r="AY172" s="15"/>
    </row>
    <row r="173" spans="1:51" ht="15" customHeight="1" x14ac:dyDescent="0.35">
      <c r="A173" s="15"/>
      <c r="B173" s="15"/>
      <c r="C173" s="15"/>
      <c r="D173" s="15"/>
      <c r="E173" s="15"/>
      <c r="F173" s="15"/>
      <c r="G173" s="15"/>
      <c r="H173" s="23"/>
      <c r="I173" s="23"/>
      <c r="J173" s="15"/>
      <c r="K173" s="15"/>
      <c r="L173" s="15"/>
      <c r="M173" s="15"/>
      <c r="N173" s="15"/>
      <c r="O173" s="15"/>
      <c r="P173" s="15"/>
      <c r="R173" s="62"/>
      <c r="S173" s="62"/>
      <c r="T173" s="62"/>
      <c r="U173" s="62"/>
      <c r="V173" s="62"/>
      <c r="W173" s="62"/>
      <c r="X173" s="62"/>
      <c r="Y173" s="62"/>
      <c r="Z173" s="62"/>
      <c r="AA173" s="62"/>
      <c r="AD173" s="96"/>
      <c r="AE173" s="33"/>
      <c r="AF173" s="88"/>
      <c r="AG173" s="88"/>
      <c r="AH173" s="88"/>
      <c r="AI173" s="88"/>
      <c r="AJ173" s="88"/>
      <c r="AK173" s="119"/>
      <c r="AL173" s="88"/>
      <c r="AM173" s="88"/>
      <c r="AN173" s="88"/>
      <c r="AO173" s="88"/>
      <c r="AP173" s="62"/>
      <c r="AQ173" s="62"/>
      <c r="AR173" s="62"/>
      <c r="AU173" s="23"/>
      <c r="AV173" s="15"/>
      <c r="AW173" s="15"/>
      <c r="AX173" s="15"/>
      <c r="AY173" s="15"/>
    </row>
    <row r="174" spans="1:51" ht="15" customHeight="1" x14ac:dyDescent="0.35">
      <c r="A174" s="15"/>
      <c r="B174" s="15"/>
      <c r="C174" s="15"/>
      <c r="D174" s="15"/>
      <c r="E174" s="15"/>
      <c r="F174" s="15"/>
      <c r="G174" s="15"/>
      <c r="H174" s="23"/>
      <c r="I174" s="23"/>
      <c r="J174" s="15"/>
      <c r="K174" s="15"/>
      <c r="L174" s="15"/>
      <c r="M174" s="15"/>
      <c r="N174" s="15"/>
      <c r="O174" s="15"/>
      <c r="P174" s="15"/>
      <c r="R174" s="62"/>
      <c r="S174" s="62"/>
      <c r="T174" s="62"/>
      <c r="U174" s="62"/>
      <c r="V174" s="62"/>
      <c r="W174" s="62"/>
      <c r="X174" s="62"/>
      <c r="Y174" s="62"/>
      <c r="Z174" s="62"/>
      <c r="AA174" s="62"/>
      <c r="AD174" s="96"/>
      <c r="AE174" s="33"/>
      <c r="AF174" s="88"/>
      <c r="AG174" s="88"/>
      <c r="AH174" s="88"/>
      <c r="AI174" s="88"/>
      <c r="AJ174" s="88"/>
      <c r="AK174" s="119"/>
      <c r="AL174" s="88"/>
      <c r="AM174" s="88"/>
      <c r="AN174" s="88"/>
      <c r="AO174" s="88"/>
      <c r="AP174" s="62"/>
      <c r="AQ174" s="62"/>
      <c r="AR174" s="62"/>
      <c r="AU174" s="23"/>
      <c r="AV174" s="15"/>
      <c r="AW174" s="15"/>
      <c r="AX174" s="15"/>
      <c r="AY174" s="15"/>
    </row>
    <row r="175" spans="1:51" ht="15" customHeight="1" x14ac:dyDescent="0.35">
      <c r="A175" s="15"/>
      <c r="B175" s="15"/>
      <c r="C175" s="15"/>
      <c r="D175" s="15"/>
      <c r="E175" s="15"/>
      <c r="F175" s="15"/>
      <c r="G175" s="15"/>
      <c r="H175" s="23"/>
      <c r="I175" s="23"/>
      <c r="J175" s="15"/>
      <c r="K175" s="15"/>
      <c r="L175" s="15"/>
      <c r="M175" s="15"/>
      <c r="N175" s="15"/>
      <c r="O175" s="15"/>
      <c r="P175" s="15"/>
      <c r="R175" s="62"/>
      <c r="S175" s="62"/>
      <c r="T175" s="62"/>
      <c r="U175" s="62"/>
      <c r="V175" s="62"/>
      <c r="W175" s="62"/>
      <c r="X175" s="62"/>
      <c r="Y175" s="62"/>
      <c r="Z175" s="62"/>
      <c r="AA175" s="62"/>
      <c r="AD175" s="96"/>
      <c r="AE175" s="33"/>
      <c r="AF175" s="88"/>
      <c r="AG175" s="88"/>
      <c r="AH175" s="88"/>
      <c r="AI175" s="88"/>
      <c r="AJ175" s="88"/>
      <c r="AK175" s="119"/>
      <c r="AL175" s="88"/>
      <c r="AM175" s="88"/>
      <c r="AN175" s="88"/>
      <c r="AO175" s="88"/>
      <c r="AP175" s="62"/>
      <c r="AQ175" s="62"/>
      <c r="AR175" s="62"/>
      <c r="AU175" s="23"/>
      <c r="AV175" s="15"/>
      <c r="AW175" s="15"/>
      <c r="AX175" s="15"/>
      <c r="AY175" s="15"/>
    </row>
    <row r="176" spans="1:51" ht="15" customHeight="1" x14ac:dyDescent="0.35">
      <c r="A176" s="15"/>
      <c r="B176" s="15"/>
      <c r="C176" s="15"/>
      <c r="D176" s="15"/>
      <c r="E176" s="15"/>
      <c r="F176" s="15"/>
      <c r="G176" s="15"/>
      <c r="H176" s="23"/>
      <c r="I176" s="23"/>
      <c r="J176" s="15"/>
      <c r="K176" s="15"/>
      <c r="L176" s="15"/>
      <c r="M176" s="15"/>
      <c r="N176" s="15"/>
      <c r="O176" s="15"/>
      <c r="P176" s="15"/>
      <c r="R176" s="62"/>
      <c r="S176" s="62"/>
      <c r="T176" s="62"/>
      <c r="U176" s="62"/>
      <c r="V176" s="62"/>
      <c r="W176" s="62"/>
      <c r="X176" s="62"/>
      <c r="Y176" s="62"/>
      <c r="Z176" s="62"/>
      <c r="AA176" s="62"/>
      <c r="AD176" s="96"/>
      <c r="AE176" s="33"/>
      <c r="AF176" s="88"/>
      <c r="AG176" s="88"/>
      <c r="AH176" s="88"/>
      <c r="AI176" s="88"/>
      <c r="AJ176" s="88"/>
      <c r="AK176" s="119"/>
      <c r="AL176" s="88"/>
      <c r="AM176" s="88"/>
      <c r="AN176" s="88"/>
      <c r="AO176" s="88"/>
      <c r="AP176" s="62"/>
      <c r="AQ176" s="62"/>
      <c r="AR176" s="62"/>
      <c r="AU176" s="23"/>
      <c r="AV176" s="15"/>
      <c r="AW176" s="15"/>
      <c r="AX176" s="15"/>
      <c r="AY176" s="15"/>
    </row>
    <row r="177" spans="1:51" ht="15" customHeight="1" x14ac:dyDescent="0.35">
      <c r="A177" s="15"/>
      <c r="B177" s="15"/>
      <c r="C177" s="15"/>
      <c r="D177" s="15"/>
      <c r="E177" s="15"/>
      <c r="F177" s="15"/>
      <c r="G177" s="15"/>
      <c r="H177" s="23"/>
      <c r="I177" s="23"/>
      <c r="J177" s="15"/>
      <c r="K177" s="15"/>
      <c r="L177" s="15"/>
      <c r="M177" s="15"/>
      <c r="N177" s="15"/>
      <c r="O177" s="15"/>
      <c r="P177" s="15"/>
      <c r="R177" s="62"/>
      <c r="S177" s="62"/>
      <c r="T177" s="62"/>
      <c r="U177" s="62"/>
      <c r="V177" s="62"/>
      <c r="W177" s="62"/>
      <c r="X177" s="62"/>
      <c r="Y177" s="62"/>
      <c r="Z177" s="62"/>
      <c r="AA177" s="62"/>
      <c r="AD177" s="96"/>
      <c r="AE177" s="33"/>
      <c r="AF177" s="88"/>
      <c r="AG177" s="88"/>
      <c r="AH177" s="88"/>
      <c r="AI177" s="88"/>
      <c r="AJ177" s="88"/>
      <c r="AK177" s="119"/>
      <c r="AL177" s="88"/>
      <c r="AM177" s="88"/>
      <c r="AN177" s="88"/>
      <c r="AO177" s="88"/>
      <c r="AP177" s="62"/>
      <c r="AQ177" s="62"/>
      <c r="AR177" s="62"/>
      <c r="AU177" s="23"/>
      <c r="AV177" s="15"/>
      <c r="AW177" s="15"/>
      <c r="AX177" s="15"/>
      <c r="AY177" s="15"/>
    </row>
    <row r="178" spans="1:51" ht="15" customHeight="1" x14ac:dyDescent="0.35">
      <c r="A178" s="15"/>
      <c r="B178" s="15"/>
      <c r="C178" s="15"/>
      <c r="D178" s="15"/>
      <c r="E178" s="15"/>
      <c r="F178" s="15"/>
      <c r="G178" s="15"/>
      <c r="H178" s="23"/>
      <c r="I178" s="23"/>
      <c r="J178" s="15"/>
      <c r="K178" s="15"/>
      <c r="L178" s="15"/>
      <c r="M178" s="15"/>
      <c r="N178" s="15"/>
      <c r="O178" s="15"/>
      <c r="P178" s="15"/>
      <c r="R178" s="62"/>
      <c r="S178" s="62"/>
      <c r="T178" s="62"/>
      <c r="U178" s="62"/>
      <c r="V178" s="62"/>
      <c r="W178" s="62"/>
      <c r="X178" s="62"/>
      <c r="Y178" s="62"/>
      <c r="Z178" s="62"/>
      <c r="AA178" s="62"/>
      <c r="AD178" s="96"/>
      <c r="AE178" s="33"/>
      <c r="AF178" s="88"/>
      <c r="AG178" s="88"/>
      <c r="AH178" s="88"/>
      <c r="AI178" s="88"/>
      <c r="AJ178" s="88"/>
      <c r="AK178" s="119"/>
      <c r="AL178" s="88"/>
      <c r="AM178" s="88"/>
      <c r="AN178" s="88"/>
      <c r="AO178" s="88"/>
      <c r="AP178" s="62"/>
      <c r="AQ178" s="62"/>
      <c r="AR178" s="62"/>
      <c r="AU178" s="23"/>
      <c r="AV178" s="15"/>
      <c r="AW178" s="15"/>
      <c r="AX178" s="15"/>
      <c r="AY178" s="15"/>
    </row>
    <row r="179" spans="1:51" ht="15" customHeight="1" x14ac:dyDescent="0.35">
      <c r="A179" s="15"/>
      <c r="B179" s="15"/>
      <c r="C179" s="15"/>
      <c r="D179" s="15"/>
      <c r="E179" s="15"/>
      <c r="F179" s="15"/>
      <c r="G179" s="15"/>
      <c r="H179" s="23"/>
      <c r="I179" s="23"/>
      <c r="J179" s="15"/>
      <c r="K179" s="15"/>
      <c r="L179" s="15"/>
      <c r="M179" s="15"/>
      <c r="N179" s="15"/>
      <c r="O179" s="15"/>
      <c r="P179" s="15"/>
      <c r="R179" s="62"/>
      <c r="S179" s="62"/>
      <c r="T179" s="62"/>
      <c r="U179" s="62"/>
      <c r="V179" s="62"/>
      <c r="W179" s="62"/>
      <c r="X179" s="62"/>
      <c r="Y179" s="62"/>
      <c r="Z179" s="62"/>
      <c r="AA179" s="62"/>
      <c r="AD179" s="96"/>
      <c r="AE179" s="33"/>
      <c r="AF179" s="88"/>
      <c r="AG179" s="88"/>
      <c r="AH179" s="88"/>
      <c r="AI179" s="88"/>
      <c r="AJ179" s="88"/>
      <c r="AK179" s="119"/>
      <c r="AL179" s="88"/>
      <c r="AM179" s="88"/>
      <c r="AN179" s="88"/>
      <c r="AO179" s="88"/>
      <c r="AP179" s="62"/>
      <c r="AQ179" s="62"/>
      <c r="AR179" s="62"/>
      <c r="AU179" s="23"/>
      <c r="AV179" s="15"/>
      <c r="AW179" s="15"/>
      <c r="AX179" s="15"/>
      <c r="AY179" s="15"/>
    </row>
    <row r="180" spans="1:51" ht="15" customHeight="1" x14ac:dyDescent="0.35">
      <c r="A180" s="15"/>
      <c r="B180" s="15"/>
      <c r="C180" s="15"/>
      <c r="D180" s="15"/>
      <c r="E180" s="15"/>
      <c r="F180" s="15"/>
      <c r="G180" s="15"/>
      <c r="H180" s="23"/>
      <c r="I180" s="23"/>
      <c r="J180" s="15"/>
      <c r="K180" s="15"/>
      <c r="L180" s="15"/>
      <c r="M180" s="15"/>
      <c r="N180" s="15"/>
      <c r="O180" s="15"/>
      <c r="P180" s="15"/>
      <c r="R180" s="62"/>
      <c r="S180" s="62"/>
      <c r="T180" s="62"/>
      <c r="U180" s="62"/>
      <c r="V180" s="62"/>
      <c r="W180" s="62"/>
      <c r="X180" s="62"/>
      <c r="Y180" s="62"/>
      <c r="Z180" s="62"/>
      <c r="AA180" s="62"/>
      <c r="AD180" s="96"/>
      <c r="AE180" s="33"/>
      <c r="AF180" s="88"/>
      <c r="AG180" s="88"/>
      <c r="AH180" s="88"/>
      <c r="AI180" s="88"/>
      <c r="AJ180" s="88"/>
      <c r="AK180" s="119"/>
      <c r="AL180" s="88"/>
      <c r="AM180" s="88"/>
      <c r="AN180" s="88"/>
      <c r="AO180" s="88"/>
      <c r="AP180" s="62"/>
      <c r="AQ180" s="62"/>
      <c r="AR180" s="62"/>
      <c r="AU180" s="23"/>
      <c r="AV180" s="15"/>
      <c r="AW180" s="15"/>
      <c r="AX180" s="15"/>
      <c r="AY180" s="15"/>
    </row>
    <row r="181" spans="1:51" ht="15" customHeight="1" x14ac:dyDescent="0.35">
      <c r="A181" s="15"/>
      <c r="B181" s="15"/>
      <c r="C181" s="15"/>
      <c r="D181" s="15"/>
      <c r="E181" s="15"/>
      <c r="F181" s="15"/>
      <c r="G181" s="15"/>
      <c r="H181" s="23"/>
      <c r="I181" s="23"/>
      <c r="J181" s="15"/>
      <c r="K181" s="15"/>
      <c r="L181" s="15"/>
      <c r="M181" s="15"/>
      <c r="N181" s="15"/>
      <c r="O181" s="15"/>
      <c r="P181" s="15"/>
      <c r="R181" s="62"/>
      <c r="S181" s="62"/>
      <c r="T181" s="62"/>
      <c r="U181" s="62"/>
      <c r="V181" s="62"/>
      <c r="W181" s="62"/>
      <c r="X181" s="62"/>
      <c r="Y181" s="62"/>
      <c r="Z181" s="62"/>
      <c r="AA181" s="62"/>
      <c r="AD181" s="96"/>
      <c r="AE181" s="33"/>
      <c r="AF181" s="88"/>
      <c r="AG181" s="88"/>
      <c r="AH181" s="88"/>
      <c r="AI181" s="88"/>
      <c r="AJ181" s="88"/>
      <c r="AK181" s="119"/>
      <c r="AL181" s="88"/>
      <c r="AM181" s="88"/>
      <c r="AN181" s="88"/>
      <c r="AO181" s="88"/>
      <c r="AP181" s="62"/>
      <c r="AQ181" s="62"/>
      <c r="AR181" s="62"/>
      <c r="AU181" s="23"/>
      <c r="AV181" s="15"/>
      <c r="AW181" s="15"/>
      <c r="AX181" s="15"/>
      <c r="AY181" s="15"/>
    </row>
    <row r="182" spans="1:51" ht="15" customHeight="1" x14ac:dyDescent="0.35">
      <c r="A182" s="15"/>
      <c r="B182" s="15"/>
      <c r="C182" s="15"/>
      <c r="D182" s="15"/>
      <c r="E182" s="15"/>
      <c r="F182" s="15"/>
      <c r="G182" s="15"/>
      <c r="H182" s="23"/>
      <c r="I182" s="23"/>
      <c r="J182" s="15"/>
      <c r="K182" s="15"/>
      <c r="L182" s="15"/>
      <c r="M182" s="15"/>
      <c r="N182" s="15"/>
      <c r="O182" s="15"/>
      <c r="P182" s="15"/>
      <c r="R182" s="62"/>
      <c r="S182" s="62"/>
      <c r="T182" s="62"/>
      <c r="U182" s="62"/>
      <c r="V182" s="62"/>
      <c r="W182" s="62"/>
      <c r="X182" s="62"/>
      <c r="Y182" s="62"/>
      <c r="Z182" s="62"/>
      <c r="AA182" s="62"/>
      <c r="AD182" s="96"/>
      <c r="AE182" s="33"/>
      <c r="AF182" s="88"/>
      <c r="AG182" s="88"/>
      <c r="AH182" s="88"/>
      <c r="AI182" s="88"/>
      <c r="AJ182" s="88"/>
      <c r="AK182" s="119"/>
      <c r="AL182" s="88"/>
      <c r="AM182" s="88"/>
      <c r="AN182" s="88"/>
      <c r="AO182" s="88"/>
      <c r="AP182" s="62"/>
      <c r="AQ182" s="62"/>
      <c r="AR182" s="62"/>
      <c r="AU182" s="23"/>
      <c r="AV182" s="15"/>
      <c r="AW182" s="15"/>
      <c r="AX182" s="15"/>
      <c r="AY182" s="15"/>
    </row>
    <row r="183" spans="1:51" ht="15" customHeight="1" x14ac:dyDescent="0.35">
      <c r="A183" s="15"/>
      <c r="B183" s="15"/>
      <c r="C183" s="15"/>
      <c r="D183" s="15"/>
      <c r="E183" s="15"/>
      <c r="F183" s="15"/>
      <c r="G183" s="15"/>
      <c r="H183" s="23"/>
      <c r="I183" s="23"/>
      <c r="J183" s="15"/>
      <c r="K183" s="15"/>
      <c r="L183" s="15"/>
      <c r="M183" s="15"/>
      <c r="N183" s="15"/>
      <c r="O183" s="15"/>
      <c r="P183" s="15"/>
      <c r="R183" s="62"/>
      <c r="S183" s="62"/>
      <c r="T183" s="62"/>
      <c r="U183" s="62"/>
      <c r="V183" s="62"/>
      <c r="W183" s="62"/>
      <c r="X183" s="62"/>
      <c r="Y183" s="62"/>
      <c r="Z183" s="62"/>
      <c r="AA183" s="62"/>
      <c r="AD183" s="96"/>
      <c r="AE183" s="33"/>
      <c r="AF183" s="88"/>
      <c r="AG183" s="88"/>
      <c r="AH183" s="88"/>
      <c r="AI183" s="88"/>
      <c r="AJ183" s="88"/>
      <c r="AK183" s="119"/>
      <c r="AL183" s="88"/>
      <c r="AM183" s="88"/>
      <c r="AN183" s="88"/>
      <c r="AO183" s="88"/>
      <c r="AP183" s="62"/>
      <c r="AQ183" s="62"/>
      <c r="AR183" s="62"/>
      <c r="AU183" s="23"/>
      <c r="AV183" s="15"/>
      <c r="AW183" s="15"/>
      <c r="AX183" s="15"/>
      <c r="AY183" s="15"/>
    </row>
    <row r="184" spans="1:51" ht="15" customHeight="1" x14ac:dyDescent="0.35">
      <c r="A184" s="15"/>
      <c r="B184" s="15"/>
      <c r="C184" s="15"/>
      <c r="D184" s="15"/>
      <c r="E184" s="15"/>
      <c r="F184" s="15"/>
      <c r="G184" s="15"/>
      <c r="H184" s="23"/>
      <c r="I184" s="23"/>
      <c r="J184" s="15"/>
      <c r="K184" s="15"/>
      <c r="L184" s="15"/>
      <c r="M184" s="15"/>
      <c r="N184" s="15"/>
      <c r="O184" s="15"/>
      <c r="P184" s="15"/>
      <c r="R184" s="62"/>
      <c r="S184" s="62"/>
      <c r="T184" s="62"/>
      <c r="U184" s="62"/>
      <c r="V184" s="62"/>
      <c r="W184" s="62"/>
      <c r="X184" s="62"/>
      <c r="Y184" s="62"/>
      <c r="Z184" s="62"/>
      <c r="AA184" s="62"/>
      <c r="AD184" s="96"/>
      <c r="AE184" s="33"/>
      <c r="AF184" s="88"/>
      <c r="AG184" s="88"/>
      <c r="AH184" s="88"/>
      <c r="AI184" s="88"/>
      <c r="AJ184" s="88"/>
      <c r="AK184" s="119"/>
      <c r="AL184" s="88"/>
      <c r="AM184" s="88"/>
      <c r="AN184" s="88"/>
      <c r="AO184" s="88"/>
      <c r="AP184" s="62"/>
      <c r="AQ184" s="62"/>
      <c r="AR184" s="62"/>
      <c r="AU184" s="23"/>
      <c r="AV184" s="15"/>
      <c r="AW184" s="15"/>
      <c r="AX184" s="15"/>
      <c r="AY184" s="15"/>
    </row>
    <row r="185" spans="1:51" ht="15" customHeight="1" x14ac:dyDescent="0.35">
      <c r="A185" s="15"/>
      <c r="B185" s="15"/>
      <c r="C185" s="15"/>
      <c r="D185" s="15"/>
      <c r="E185" s="15"/>
      <c r="F185" s="15"/>
      <c r="G185" s="15"/>
      <c r="H185" s="23"/>
      <c r="I185" s="23"/>
      <c r="J185" s="15"/>
      <c r="K185" s="15"/>
      <c r="L185" s="15"/>
      <c r="M185" s="15"/>
      <c r="N185" s="15"/>
      <c r="O185" s="15"/>
      <c r="P185" s="15"/>
      <c r="R185" s="62"/>
      <c r="S185" s="62"/>
      <c r="T185" s="62"/>
      <c r="U185" s="62"/>
      <c r="V185" s="62"/>
      <c r="W185" s="62"/>
      <c r="X185" s="62"/>
      <c r="Y185" s="62"/>
      <c r="Z185" s="62"/>
      <c r="AA185" s="62"/>
      <c r="AD185" s="96"/>
      <c r="AE185" s="33"/>
      <c r="AF185" s="88"/>
      <c r="AG185" s="88"/>
      <c r="AH185" s="88"/>
      <c r="AI185" s="88"/>
      <c r="AJ185" s="88"/>
      <c r="AK185" s="119"/>
      <c r="AL185" s="88"/>
      <c r="AM185" s="88"/>
      <c r="AN185" s="88"/>
      <c r="AO185" s="88"/>
      <c r="AP185" s="62"/>
      <c r="AQ185" s="62"/>
      <c r="AR185" s="62"/>
      <c r="AU185" s="23"/>
      <c r="AV185" s="15"/>
      <c r="AW185" s="15"/>
      <c r="AX185" s="15"/>
      <c r="AY185" s="15"/>
    </row>
    <row r="186" spans="1:51" ht="15" customHeight="1" x14ac:dyDescent="0.35">
      <c r="A186" s="15"/>
      <c r="B186" s="15"/>
      <c r="C186" s="15"/>
      <c r="D186" s="15"/>
      <c r="E186" s="15"/>
      <c r="F186" s="15"/>
      <c r="G186" s="15"/>
      <c r="H186" s="23"/>
      <c r="I186" s="23"/>
      <c r="J186" s="15"/>
      <c r="K186" s="15"/>
      <c r="L186" s="15"/>
      <c r="M186" s="15"/>
      <c r="N186" s="15"/>
      <c r="O186" s="15"/>
      <c r="P186" s="15"/>
      <c r="R186" s="62"/>
      <c r="S186" s="62"/>
      <c r="T186" s="62"/>
      <c r="U186" s="62"/>
      <c r="V186" s="62"/>
      <c r="W186" s="62"/>
      <c r="X186" s="62"/>
      <c r="Y186" s="62"/>
      <c r="Z186" s="62"/>
      <c r="AA186" s="62"/>
      <c r="AD186" s="96"/>
      <c r="AE186" s="33"/>
      <c r="AF186" s="88"/>
      <c r="AG186" s="88"/>
      <c r="AH186" s="88"/>
      <c r="AI186" s="88"/>
      <c r="AJ186" s="88"/>
      <c r="AK186" s="119"/>
      <c r="AL186" s="88"/>
      <c r="AM186" s="88"/>
      <c r="AN186" s="88"/>
      <c r="AO186" s="88"/>
      <c r="AP186" s="62"/>
      <c r="AQ186" s="62"/>
      <c r="AR186" s="62"/>
      <c r="AU186" s="23"/>
      <c r="AV186" s="15"/>
      <c r="AW186" s="15"/>
      <c r="AX186" s="15"/>
      <c r="AY186" s="15"/>
    </row>
    <row r="187" spans="1:51" ht="15" customHeight="1" x14ac:dyDescent="0.35">
      <c r="A187" s="15"/>
      <c r="B187" s="15"/>
      <c r="C187" s="15"/>
      <c r="D187" s="15"/>
      <c r="E187" s="15"/>
      <c r="F187" s="15"/>
      <c r="G187" s="15"/>
      <c r="H187" s="23"/>
      <c r="I187" s="23"/>
      <c r="J187" s="15"/>
      <c r="K187" s="15"/>
      <c r="L187" s="15"/>
      <c r="M187" s="15"/>
      <c r="N187" s="15"/>
      <c r="O187" s="15"/>
      <c r="P187" s="15"/>
      <c r="R187" s="62"/>
      <c r="S187" s="62"/>
      <c r="T187" s="62"/>
      <c r="U187" s="62"/>
      <c r="V187" s="62"/>
      <c r="W187" s="62"/>
      <c r="X187" s="62"/>
      <c r="Y187" s="62"/>
      <c r="Z187" s="62"/>
      <c r="AA187" s="62"/>
      <c r="AD187" s="96"/>
      <c r="AE187" s="33"/>
      <c r="AF187" s="88"/>
      <c r="AG187" s="88"/>
      <c r="AH187" s="88"/>
      <c r="AI187" s="88"/>
      <c r="AJ187" s="88"/>
      <c r="AK187" s="119"/>
      <c r="AL187" s="88"/>
      <c r="AM187" s="88"/>
      <c r="AN187" s="88"/>
      <c r="AO187" s="88"/>
      <c r="AP187" s="62"/>
      <c r="AQ187" s="62"/>
      <c r="AR187" s="62"/>
      <c r="AU187" s="23"/>
      <c r="AV187" s="15"/>
      <c r="AW187" s="15"/>
      <c r="AX187" s="15"/>
      <c r="AY187" s="15"/>
    </row>
    <row r="188" spans="1:51" ht="15" customHeight="1" x14ac:dyDescent="0.35">
      <c r="A188" s="15"/>
      <c r="B188" s="15"/>
      <c r="C188" s="15"/>
      <c r="D188" s="15"/>
      <c r="E188" s="15"/>
      <c r="F188" s="15"/>
      <c r="G188" s="15"/>
      <c r="H188" s="23"/>
      <c r="I188" s="23"/>
      <c r="J188" s="15"/>
      <c r="K188" s="15"/>
      <c r="L188" s="15"/>
      <c r="M188" s="15"/>
      <c r="N188" s="15"/>
      <c r="O188" s="15"/>
      <c r="P188" s="15"/>
      <c r="R188" s="62"/>
      <c r="S188" s="62"/>
      <c r="T188" s="62"/>
      <c r="U188" s="62"/>
      <c r="V188" s="62"/>
      <c r="W188" s="62"/>
      <c r="X188" s="62"/>
      <c r="Y188" s="62"/>
      <c r="Z188" s="62"/>
      <c r="AA188" s="62"/>
      <c r="AD188" s="96"/>
      <c r="AE188" s="33"/>
      <c r="AF188" s="88"/>
      <c r="AG188" s="88"/>
      <c r="AH188" s="88"/>
      <c r="AI188" s="88"/>
      <c r="AJ188" s="88"/>
      <c r="AK188" s="119"/>
      <c r="AL188" s="88"/>
      <c r="AM188" s="88"/>
      <c r="AN188" s="88"/>
      <c r="AO188" s="88"/>
      <c r="AP188" s="62"/>
      <c r="AQ188" s="62"/>
      <c r="AR188" s="62"/>
      <c r="AU188" s="23"/>
      <c r="AV188" s="15"/>
      <c r="AW188" s="15"/>
      <c r="AX188" s="15"/>
      <c r="AY188" s="15"/>
    </row>
    <row r="189" spans="1:51" ht="15" customHeight="1" x14ac:dyDescent="0.35">
      <c r="A189" s="15"/>
      <c r="B189" s="15"/>
      <c r="C189" s="15"/>
      <c r="D189" s="15"/>
      <c r="E189" s="15"/>
      <c r="F189" s="15"/>
      <c r="G189" s="15"/>
      <c r="H189" s="23"/>
      <c r="I189" s="23"/>
      <c r="J189" s="15"/>
      <c r="K189" s="15"/>
      <c r="L189" s="15"/>
      <c r="M189" s="15"/>
      <c r="N189" s="15"/>
      <c r="O189" s="15"/>
      <c r="P189" s="15"/>
      <c r="R189" s="62"/>
      <c r="S189" s="62"/>
      <c r="T189" s="62"/>
      <c r="U189" s="62"/>
      <c r="V189" s="62"/>
      <c r="W189" s="62"/>
      <c r="X189" s="62"/>
      <c r="Y189" s="62"/>
      <c r="Z189" s="62"/>
      <c r="AA189" s="62"/>
      <c r="AD189" s="96"/>
      <c r="AE189" s="33"/>
      <c r="AF189" s="88"/>
      <c r="AG189" s="88"/>
      <c r="AH189" s="88"/>
      <c r="AI189" s="88"/>
      <c r="AJ189" s="88"/>
      <c r="AK189" s="119"/>
      <c r="AL189" s="88"/>
      <c r="AM189" s="88"/>
      <c r="AN189" s="88"/>
      <c r="AO189" s="88"/>
      <c r="AP189" s="62"/>
      <c r="AQ189" s="62"/>
      <c r="AR189" s="62"/>
      <c r="AU189" s="23"/>
      <c r="AV189" s="15"/>
      <c r="AW189" s="15"/>
      <c r="AX189" s="15"/>
      <c r="AY189" s="15"/>
    </row>
    <row r="190" spans="1:51" ht="15" customHeight="1" x14ac:dyDescent="0.35">
      <c r="A190" s="15"/>
      <c r="B190" s="15"/>
      <c r="C190" s="15"/>
      <c r="D190" s="15"/>
      <c r="E190" s="15"/>
      <c r="F190" s="15"/>
      <c r="G190" s="15"/>
      <c r="H190" s="23"/>
      <c r="I190" s="23"/>
      <c r="J190" s="15"/>
      <c r="K190" s="15"/>
      <c r="L190" s="15"/>
      <c r="M190" s="15"/>
      <c r="N190" s="15"/>
      <c r="O190" s="15"/>
      <c r="P190" s="15"/>
      <c r="R190" s="62"/>
      <c r="S190" s="62"/>
      <c r="T190" s="62"/>
      <c r="U190" s="62"/>
      <c r="V190" s="62"/>
      <c r="W190" s="62"/>
      <c r="X190" s="62"/>
      <c r="Y190" s="62"/>
      <c r="Z190" s="62"/>
      <c r="AA190" s="62"/>
      <c r="AD190" s="96"/>
      <c r="AE190" s="33"/>
      <c r="AF190" s="88"/>
      <c r="AG190" s="88"/>
      <c r="AH190" s="88"/>
      <c r="AI190" s="88"/>
      <c r="AJ190" s="88"/>
      <c r="AK190" s="119"/>
      <c r="AL190" s="88"/>
      <c r="AM190" s="88"/>
      <c r="AN190" s="88"/>
      <c r="AO190" s="88"/>
      <c r="AP190" s="62"/>
      <c r="AQ190" s="62"/>
      <c r="AR190" s="62"/>
      <c r="AU190" s="23"/>
      <c r="AV190" s="15"/>
      <c r="AW190" s="15"/>
      <c r="AX190" s="15"/>
      <c r="AY190" s="15"/>
    </row>
    <row r="191" spans="1:51" ht="15" customHeight="1" x14ac:dyDescent="0.35">
      <c r="A191" s="15"/>
      <c r="B191" s="15"/>
      <c r="C191" s="15"/>
      <c r="D191" s="15"/>
      <c r="E191" s="15"/>
      <c r="F191" s="15"/>
      <c r="G191" s="15"/>
      <c r="H191" s="23"/>
      <c r="I191" s="23"/>
      <c r="J191" s="15"/>
      <c r="K191" s="15"/>
      <c r="L191" s="15"/>
      <c r="M191" s="15"/>
      <c r="N191" s="15"/>
      <c r="O191" s="15"/>
      <c r="P191" s="15"/>
      <c r="R191" s="62"/>
      <c r="S191" s="62"/>
      <c r="T191" s="62"/>
      <c r="U191" s="62"/>
      <c r="V191" s="62"/>
      <c r="W191" s="62"/>
      <c r="X191" s="62"/>
      <c r="Y191" s="62"/>
      <c r="Z191" s="62"/>
      <c r="AA191" s="62"/>
      <c r="AD191" s="96"/>
      <c r="AE191" s="33"/>
      <c r="AF191" s="88"/>
      <c r="AG191" s="88"/>
      <c r="AH191" s="88"/>
      <c r="AI191" s="88"/>
      <c r="AJ191" s="88"/>
      <c r="AK191" s="119"/>
      <c r="AL191" s="88"/>
      <c r="AM191" s="88"/>
      <c r="AN191" s="88"/>
      <c r="AO191" s="88"/>
      <c r="AP191" s="62"/>
      <c r="AQ191" s="62"/>
      <c r="AR191" s="62"/>
      <c r="AU191" s="23"/>
      <c r="AV191" s="15"/>
      <c r="AW191" s="15"/>
      <c r="AX191" s="15"/>
      <c r="AY191" s="15"/>
    </row>
    <row r="192" spans="1:51" ht="15" customHeight="1" x14ac:dyDescent="0.35">
      <c r="A192" s="15"/>
      <c r="B192" s="15"/>
      <c r="C192" s="15"/>
      <c r="D192" s="15"/>
      <c r="E192" s="15"/>
      <c r="F192" s="15"/>
      <c r="G192" s="15"/>
      <c r="H192" s="23"/>
      <c r="I192" s="23"/>
      <c r="J192" s="15"/>
      <c r="K192" s="15"/>
      <c r="L192" s="15"/>
      <c r="M192" s="15"/>
      <c r="N192" s="15"/>
      <c r="O192" s="15"/>
      <c r="P192" s="15"/>
      <c r="R192" s="62"/>
      <c r="S192" s="62"/>
      <c r="T192" s="62"/>
      <c r="U192" s="62"/>
      <c r="V192" s="62"/>
      <c r="W192" s="62"/>
      <c r="X192" s="62"/>
      <c r="Y192" s="62"/>
      <c r="Z192" s="62"/>
      <c r="AA192" s="62"/>
      <c r="AD192" s="96"/>
      <c r="AE192" s="33"/>
      <c r="AF192" s="88"/>
      <c r="AG192" s="88"/>
      <c r="AH192" s="88"/>
      <c r="AI192" s="88"/>
      <c r="AJ192" s="88"/>
      <c r="AK192" s="119"/>
      <c r="AL192" s="88"/>
      <c r="AM192" s="88"/>
      <c r="AN192" s="88"/>
      <c r="AO192" s="88"/>
      <c r="AP192" s="62"/>
      <c r="AQ192" s="62"/>
      <c r="AR192" s="62"/>
      <c r="AU192" s="23"/>
      <c r="AV192" s="15"/>
      <c r="AW192" s="15"/>
      <c r="AX192" s="15"/>
      <c r="AY192" s="15"/>
    </row>
    <row r="193" spans="1:51" ht="15" customHeight="1" x14ac:dyDescent="0.35">
      <c r="A193" s="15"/>
      <c r="B193" s="15"/>
      <c r="C193" s="15"/>
      <c r="D193" s="15"/>
      <c r="E193" s="15"/>
      <c r="F193" s="15"/>
      <c r="G193" s="15"/>
      <c r="H193" s="23"/>
      <c r="I193" s="23"/>
      <c r="J193" s="15"/>
      <c r="K193" s="15"/>
      <c r="L193" s="15"/>
      <c r="M193" s="15"/>
      <c r="N193" s="15"/>
      <c r="O193" s="15"/>
      <c r="P193" s="15"/>
      <c r="R193" s="62"/>
      <c r="S193" s="62"/>
      <c r="T193" s="62"/>
      <c r="U193" s="62"/>
      <c r="V193" s="62"/>
      <c r="W193" s="62"/>
      <c r="X193" s="62"/>
      <c r="Y193" s="62"/>
      <c r="Z193" s="62"/>
      <c r="AA193" s="62"/>
      <c r="AD193" s="96"/>
      <c r="AE193" s="33"/>
      <c r="AF193" s="88"/>
      <c r="AG193" s="88"/>
      <c r="AH193" s="88"/>
      <c r="AI193" s="88"/>
      <c r="AJ193" s="88"/>
      <c r="AK193" s="119"/>
      <c r="AL193" s="88"/>
      <c r="AM193" s="88"/>
      <c r="AN193" s="88"/>
      <c r="AO193" s="88"/>
      <c r="AP193" s="62"/>
      <c r="AQ193" s="62"/>
      <c r="AR193" s="62"/>
      <c r="AU193" s="23"/>
      <c r="AV193" s="15"/>
      <c r="AW193" s="15"/>
      <c r="AX193" s="15"/>
      <c r="AY193" s="15"/>
    </row>
    <row r="194" spans="1:51" ht="15" customHeight="1" x14ac:dyDescent="0.35">
      <c r="A194" s="15"/>
      <c r="B194" s="15"/>
      <c r="C194" s="15"/>
      <c r="D194" s="15"/>
      <c r="E194" s="15"/>
      <c r="F194" s="15"/>
      <c r="G194" s="15"/>
      <c r="H194" s="23"/>
      <c r="I194" s="23"/>
      <c r="J194" s="15"/>
      <c r="K194" s="15"/>
      <c r="L194" s="15"/>
      <c r="M194" s="15"/>
      <c r="N194" s="15"/>
      <c r="O194" s="15"/>
      <c r="P194" s="15"/>
      <c r="R194" s="62"/>
      <c r="S194" s="62"/>
      <c r="T194" s="62"/>
      <c r="U194" s="62"/>
      <c r="V194" s="62"/>
      <c r="W194" s="62"/>
      <c r="X194" s="62"/>
      <c r="Y194" s="62"/>
      <c r="Z194" s="62"/>
      <c r="AA194" s="62"/>
      <c r="AD194" s="96"/>
      <c r="AE194" s="33"/>
      <c r="AF194" s="88"/>
      <c r="AG194" s="88"/>
      <c r="AH194" s="88"/>
      <c r="AI194" s="88"/>
      <c r="AJ194" s="88"/>
      <c r="AK194" s="119"/>
      <c r="AL194" s="88"/>
      <c r="AM194" s="88"/>
      <c r="AN194" s="88"/>
      <c r="AO194" s="88"/>
      <c r="AP194" s="62"/>
      <c r="AQ194" s="62"/>
      <c r="AR194" s="62"/>
      <c r="AU194" s="23"/>
      <c r="AV194" s="15"/>
      <c r="AW194" s="15"/>
      <c r="AX194" s="15"/>
      <c r="AY194" s="15"/>
    </row>
    <row r="195" spans="1:51" ht="15" customHeight="1" x14ac:dyDescent="0.35">
      <c r="A195" s="15"/>
      <c r="B195" s="15"/>
      <c r="C195" s="15"/>
      <c r="D195" s="15"/>
      <c r="E195" s="15"/>
      <c r="F195" s="15"/>
      <c r="G195" s="15"/>
      <c r="H195" s="23"/>
      <c r="I195" s="23"/>
      <c r="J195" s="15"/>
      <c r="K195" s="15"/>
      <c r="L195" s="15"/>
      <c r="M195" s="15"/>
      <c r="N195" s="15"/>
      <c r="O195" s="15"/>
      <c r="P195" s="15"/>
      <c r="R195" s="62"/>
      <c r="S195" s="62"/>
      <c r="T195" s="62"/>
      <c r="U195" s="62"/>
      <c r="V195" s="62"/>
      <c r="W195" s="62"/>
      <c r="X195" s="62"/>
      <c r="Y195" s="62"/>
      <c r="Z195" s="62"/>
      <c r="AA195" s="62"/>
      <c r="AD195" s="96"/>
      <c r="AE195" s="33"/>
      <c r="AF195" s="88"/>
      <c r="AG195" s="88"/>
      <c r="AH195" s="88"/>
      <c r="AI195" s="88"/>
      <c r="AJ195" s="88"/>
      <c r="AK195" s="119"/>
      <c r="AL195" s="88"/>
      <c r="AM195" s="88"/>
      <c r="AN195" s="88"/>
      <c r="AO195" s="88"/>
      <c r="AP195" s="62"/>
      <c r="AQ195" s="62"/>
      <c r="AR195" s="62"/>
      <c r="AU195" s="23"/>
      <c r="AV195" s="15"/>
      <c r="AW195" s="15"/>
      <c r="AX195" s="15"/>
      <c r="AY195" s="15"/>
    </row>
    <row r="196" spans="1:51" ht="15" customHeight="1" x14ac:dyDescent="0.35">
      <c r="A196" s="15"/>
      <c r="B196" s="15"/>
      <c r="C196" s="15"/>
      <c r="D196" s="15"/>
      <c r="E196" s="15"/>
      <c r="F196" s="15"/>
      <c r="G196" s="15"/>
      <c r="H196" s="23"/>
      <c r="I196" s="23"/>
      <c r="J196" s="15"/>
      <c r="K196" s="15"/>
      <c r="L196" s="15"/>
      <c r="M196" s="15"/>
      <c r="N196" s="15"/>
      <c r="O196" s="15"/>
      <c r="P196" s="15"/>
      <c r="R196" s="62"/>
      <c r="S196" s="62"/>
      <c r="T196" s="62"/>
      <c r="U196" s="62"/>
      <c r="V196" s="62"/>
      <c r="W196" s="62"/>
      <c r="X196" s="62"/>
      <c r="Y196" s="62"/>
      <c r="Z196" s="62"/>
      <c r="AA196" s="62"/>
      <c r="AD196" s="96"/>
      <c r="AE196" s="33"/>
      <c r="AF196" s="88"/>
      <c r="AG196" s="88"/>
      <c r="AH196" s="88"/>
      <c r="AI196" s="88"/>
      <c r="AJ196" s="88"/>
      <c r="AK196" s="119"/>
      <c r="AL196" s="88"/>
      <c r="AM196" s="88"/>
      <c r="AN196" s="88"/>
      <c r="AO196" s="88"/>
      <c r="AP196" s="62"/>
      <c r="AQ196" s="62"/>
      <c r="AR196" s="62"/>
      <c r="AU196" s="23"/>
      <c r="AV196" s="15"/>
      <c r="AW196" s="15"/>
      <c r="AX196" s="15"/>
      <c r="AY196" s="15"/>
    </row>
    <row r="197" spans="1:51" ht="15" customHeight="1" x14ac:dyDescent="0.35">
      <c r="A197" s="15"/>
      <c r="B197" s="15"/>
      <c r="C197" s="15"/>
      <c r="D197" s="15"/>
      <c r="E197" s="15"/>
      <c r="F197" s="15"/>
      <c r="G197" s="15"/>
      <c r="H197" s="23"/>
      <c r="I197" s="23"/>
      <c r="J197" s="15"/>
      <c r="K197" s="15"/>
      <c r="L197" s="15"/>
      <c r="M197" s="15"/>
      <c r="N197" s="15"/>
      <c r="O197" s="15"/>
      <c r="P197" s="15"/>
      <c r="R197" s="62"/>
      <c r="S197" s="62"/>
      <c r="T197" s="62"/>
      <c r="U197" s="62"/>
      <c r="V197" s="62"/>
      <c r="W197" s="62"/>
      <c r="X197" s="62"/>
      <c r="Y197" s="62"/>
      <c r="Z197" s="62"/>
      <c r="AA197" s="62"/>
      <c r="AD197" s="96"/>
      <c r="AE197" s="33"/>
      <c r="AF197" s="88"/>
      <c r="AG197" s="88"/>
      <c r="AH197" s="88"/>
      <c r="AI197" s="88"/>
      <c r="AJ197" s="88"/>
      <c r="AK197" s="119"/>
      <c r="AL197" s="88"/>
      <c r="AM197" s="88"/>
      <c r="AN197" s="88"/>
      <c r="AO197" s="88"/>
      <c r="AP197" s="62"/>
      <c r="AQ197" s="62"/>
      <c r="AR197" s="62"/>
      <c r="AU197" s="23"/>
      <c r="AV197" s="15"/>
      <c r="AW197" s="15"/>
      <c r="AX197" s="15"/>
      <c r="AY197" s="15"/>
    </row>
    <row r="198" spans="1:51" ht="15" customHeight="1" x14ac:dyDescent="0.35">
      <c r="A198" s="15"/>
      <c r="B198" s="15"/>
      <c r="C198" s="15"/>
      <c r="D198" s="15"/>
      <c r="E198" s="15"/>
      <c r="F198" s="15"/>
      <c r="G198" s="15"/>
      <c r="H198" s="23"/>
      <c r="I198" s="23"/>
      <c r="J198" s="15"/>
      <c r="K198" s="15"/>
      <c r="L198" s="15"/>
      <c r="M198" s="15"/>
      <c r="N198" s="15"/>
      <c r="O198" s="15"/>
      <c r="P198" s="15"/>
      <c r="R198" s="62"/>
      <c r="S198" s="62"/>
      <c r="T198" s="62"/>
      <c r="U198" s="62"/>
      <c r="V198" s="62"/>
      <c r="W198" s="62"/>
      <c r="X198" s="62"/>
      <c r="Y198" s="62"/>
      <c r="Z198" s="62"/>
      <c r="AA198" s="62"/>
      <c r="AD198" s="96"/>
      <c r="AE198" s="33"/>
      <c r="AF198" s="88"/>
      <c r="AG198" s="88"/>
      <c r="AH198" s="88"/>
      <c r="AI198" s="88"/>
      <c r="AJ198" s="88"/>
      <c r="AK198" s="119"/>
      <c r="AL198" s="88"/>
      <c r="AM198" s="88"/>
      <c r="AN198" s="88"/>
      <c r="AO198" s="88"/>
      <c r="AP198" s="62"/>
      <c r="AQ198" s="62"/>
      <c r="AR198" s="62"/>
      <c r="AU198" s="23"/>
      <c r="AV198" s="15"/>
      <c r="AW198" s="15"/>
      <c r="AX198" s="15"/>
      <c r="AY198" s="15"/>
    </row>
    <row r="199" spans="1:51" ht="15" customHeight="1" x14ac:dyDescent="0.35">
      <c r="A199" s="15"/>
      <c r="B199" s="15"/>
      <c r="C199" s="15"/>
      <c r="D199" s="15"/>
      <c r="E199" s="15"/>
      <c r="F199" s="15"/>
      <c r="G199" s="15"/>
      <c r="H199" s="23"/>
      <c r="I199" s="23"/>
      <c r="J199" s="15"/>
      <c r="K199" s="15"/>
      <c r="L199" s="15"/>
      <c r="M199" s="15"/>
      <c r="N199" s="15"/>
      <c r="O199" s="15"/>
      <c r="P199" s="15"/>
      <c r="R199" s="62"/>
      <c r="S199" s="62"/>
      <c r="T199" s="62"/>
      <c r="U199" s="62"/>
      <c r="V199" s="62"/>
      <c r="W199" s="62"/>
      <c r="X199" s="62"/>
      <c r="Y199" s="62"/>
      <c r="Z199" s="62"/>
      <c r="AA199" s="62"/>
      <c r="AD199" s="96"/>
      <c r="AE199" s="33"/>
      <c r="AF199" s="88"/>
      <c r="AG199" s="88"/>
      <c r="AH199" s="88"/>
      <c r="AI199" s="88"/>
      <c r="AJ199" s="88"/>
      <c r="AK199" s="119"/>
      <c r="AL199" s="88"/>
      <c r="AM199" s="88"/>
      <c r="AN199" s="88"/>
      <c r="AO199" s="88"/>
      <c r="AP199" s="62"/>
      <c r="AQ199" s="62"/>
      <c r="AR199" s="62"/>
      <c r="AU199" s="23"/>
      <c r="AV199" s="15"/>
      <c r="AW199" s="15"/>
      <c r="AX199" s="15"/>
      <c r="AY199" s="15"/>
    </row>
    <row r="200" spans="1:51" ht="15" customHeight="1" x14ac:dyDescent="0.35">
      <c r="A200" s="15"/>
      <c r="B200" s="15"/>
      <c r="C200" s="15"/>
      <c r="D200" s="15"/>
      <c r="E200" s="15"/>
      <c r="F200" s="15"/>
      <c r="G200" s="15"/>
      <c r="H200" s="23"/>
      <c r="I200" s="23"/>
      <c r="J200" s="15"/>
      <c r="K200" s="15"/>
      <c r="L200" s="15"/>
      <c r="M200" s="15"/>
      <c r="N200" s="15"/>
      <c r="O200" s="15"/>
      <c r="P200" s="15"/>
      <c r="R200" s="62"/>
      <c r="S200" s="62"/>
      <c r="T200" s="62"/>
      <c r="U200" s="62"/>
      <c r="V200" s="62"/>
      <c r="W200" s="62"/>
      <c r="X200" s="62"/>
      <c r="Y200" s="62"/>
      <c r="Z200" s="62"/>
      <c r="AA200" s="62"/>
      <c r="AD200" s="96"/>
      <c r="AE200" s="33"/>
      <c r="AF200" s="88"/>
      <c r="AG200" s="88"/>
      <c r="AH200" s="88"/>
      <c r="AI200" s="88"/>
      <c r="AJ200" s="88"/>
      <c r="AK200" s="119"/>
      <c r="AL200" s="88"/>
      <c r="AM200" s="88"/>
      <c r="AN200" s="88"/>
      <c r="AO200" s="88"/>
      <c r="AP200" s="62"/>
      <c r="AQ200" s="62"/>
      <c r="AR200" s="62"/>
      <c r="AU200" s="23"/>
      <c r="AV200" s="15"/>
      <c r="AW200" s="15"/>
      <c r="AX200" s="15"/>
      <c r="AY200" s="15"/>
    </row>
    <row r="201" spans="1:51" ht="15" customHeight="1" x14ac:dyDescent="0.35">
      <c r="A201" s="15"/>
      <c r="B201" s="15"/>
      <c r="C201" s="15"/>
      <c r="D201" s="15"/>
      <c r="E201" s="15"/>
      <c r="F201" s="15"/>
      <c r="G201" s="15"/>
      <c r="H201" s="23"/>
      <c r="I201" s="23"/>
      <c r="J201" s="15"/>
      <c r="K201" s="15"/>
      <c r="L201" s="15"/>
      <c r="M201" s="15"/>
      <c r="N201" s="15"/>
      <c r="O201" s="15"/>
      <c r="P201" s="15"/>
      <c r="R201" s="62"/>
      <c r="S201" s="62"/>
      <c r="T201" s="62"/>
      <c r="U201" s="62"/>
      <c r="V201" s="62"/>
      <c r="W201" s="62"/>
      <c r="X201" s="62"/>
      <c r="Y201" s="62"/>
      <c r="Z201" s="62"/>
      <c r="AA201" s="62"/>
      <c r="AD201" s="96"/>
      <c r="AE201" s="33"/>
      <c r="AF201" s="88"/>
      <c r="AG201" s="88"/>
      <c r="AH201" s="88"/>
      <c r="AI201" s="88"/>
      <c r="AJ201" s="88"/>
      <c r="AK201" s="119"/>
      <c r="AL201" s="88"/>
      <c r="AM201" s="88"/>
      <c r="AN201" s="88"/>
      <c r="AO201" s="88"/>
      <c r="AP201" s="62"/>
      <c r="AQ201" s="62"/>
      <c r="AR201" s="62"/>
      <c r="AU201" s="23"/>
      <c r="AV201" s="15"/>
      <c r="AW201" s="15"/>
      <c r="AX201" s="15"/>
      <c r="AY201" s="15"/>
    </row>
    <row r="202" spans="1:51" ht="15" customHeight="1" x14ac:dyDescent="0.35">
      <c r="A202" s="15"/>
      <c r="B202" s="15"/>
      <c r="C202" s="15"/>
      <c r="D202" s="15"/>
      <c r="E202" s="15"/>
      <c r="F202" s="15"/>
      <c r="G202" s="15"/>
      <c r="H202" s="23"/>
      <c r="I202" s="23"/>
      <c r="J202" s="15"/>
      <c r="K202" s="15"/>
      <c r="L202" s="15"/>
      <c r="M202" s="15"/>
      <c r="N202" s="15"/>
      <c r="O202" s="15"/>
      <c r="P202" s="15"/>
      <c r="R202" s="62"/>
      <c r="S202" s="62"/>
      <c r="T202" s="62"/>
      <c r="U202" s="62"/>
      <c r="V202" s="62"/>
      <c r="W202" s="62"/>
      <c r="X202" s="62"/>
      <c r="Y202" s="62"/>
      <c r="Z202" s="62"/>
      <c r="AA202" s="62"/>
      <c r="AD202" s="96"/>
      <c r="AE202" s="33"/>
      <c r="AF202" s="88"/>
      <c r="AG202" s="88"/>
      <c r="AH202" s="88"/>
      <c r="AI202" s="88"/>
      <c r="AJ202" s="88"/>
      <c r="AK202" s="119"/>
      <c r="AL202" s="88"/>
      <c r="AM202" s="88"/>
      <c r="AN202" s="88"/>
      <c r="AO202" s="88"/>
      <c r="AP202" s="62"/>
      <c r="AQ202" s="62"/>
      <c r="AR202" s="62"/>
      <c r="AU202" s="23"/>
      <c r="AV202" s="15"/>
      <c r="AW202" s="15"/>
      <c r="AX202" s="15"/>
      <c r="AY202" s="15"/>
    </row>
    <row r="203" spans="1:51" ht="15" customHeight="1" x14ac:dyDescent="0.35">
      <c r="A203" s="15"/>
      <c r="B203" s="15"/>
      <c r="C203" s="15"/>
      <c r="D203" s="15"/>
      <c r="E203" s="15"/>
      <c r="F203" s="15"/>
      <c r="G203" s="15"/>
      <c r="H203" s="23"/>
      <c r="I203" s="23"/>
      <c r="J203" s="15"/>
      <c r="K203" s="15"/>
      <c r="L203" s="15"/>
      <c r="M203" s="15"/>
      <c r="N203" s="15"/>
      <c r="O203" s="15"/>
      <c r="P203" s="15"/>
      <c r="R203" s="62"/>
      <c r="S203" s="62"/>
      <c r="T203" s="62"/>
      <c r="U203" s="62"/>
      <c r="V203" s="62"/>
      <c r="W203" s="62"/>
      <c r="X203" s="62"/>
      <c r="Y203" s="62"/>
      <c r="Z203" s="62"/>
      <c r="AA203" s="62"/>
      <c r="AD203" s="96"/>
      <c r="AE203" s="33"/>
      <c r="AF203" s="88"/>
      <c r="AG203" s="88"/>
      <c r="AH203" s="88"/>
      <c r="AI203" s="88"/>
      <c r="AJ203" s="88"/>
      <c r="AK203" s="119"/>
      <c r="AL203" s="88"/>
      <c r="AM203" s="88"/>
      <c r="AN203" s="88"/>
      <c r="AO203" s="88"/>
      <c r="AP203" s="62"/>
      <c r="AQ203" s="62"/>
      <c r="AR203" s="62"/>
      <c r="AU203" s="23"/>
      <c r="AV203" s="15"/>
      <c r="AW203" s="15"/>
      <c r="AX203" s="15"/>
      <c r="AY203" s="15"/>
    </row>
    <row r="204" spans="1:51" ht="15" customHeight="1" x14ac:dyDescent="0.35">
      <c r="A204" s="15"/>
      <c r="B204" s="15"/>
      <c r="C204" s="15"/>
      <c r="D204" s="15"/>
      <c r="E204" s="15"/>
      <c r="F204" s="15"/>
      <c r="G204" s="15"/>
      <c r="H204" s="23"/>
      <c r="I204" s="23"/>
      <c r="J204" s="15"/>
      <c r="K204" s="15"/>
      <c r="L204" s="15"/>
      <c r="M204" s="15"/>
      <c r="N204" s="15"/>
      <c r="O204" s="15"/>
      <c r="P204" s="15"/>
      <c r="R204" s="62"/>
      <c r="S204" s="62"/>
      <c r="T204" s="62"/>
      <c r="U204" s="62"/>
      <c r="V204" s="62"/>
      <c r="W204" s="62"/>
      <c r="X204" s="62"/>
      <c r="Y204" s="62"/>
      <c r="Z204" s="62"/>
      <c r="AA204" s="62"/>
      <c r="AD204" s="96"/>
      <c r="AE204" s="33"/>
      <c r="AF204" s="88"/>
      <c r="AG204" s="88"/>
      <c r="AH204" s="88"/>
      <c r="AI204" s="88"/>
      <c r="AJ204" s="88"/>
      <c r="AK204" s="119"/>
      <c r="AL204" s="88"/>
      <c r="AM204" s="88"/>
      <c r="AN204" s="88"/>
      <c r="AO204" s="88"/>
      <c r="AP204" s="62"/>
      <c r="AQ204" s="62"/>
      <c r="AR204" s="62"/>
      <c r="AU204" s="23"/>
      <c r="AV204" s="15"/>
      <c r="AW204" s="15"/>
      <c r="AX204" s="15"/>
      <c r="AY204" s="15"/>
    </row>
    <row r="205" spans="1:51" ht="15" customHeight="1" x14ac:dyDescent="0.35">
      <c r="A205" s="15"/>
      <c r="B205" s="15"/>
      <c r="C205" s="15"/>
      <c r="D205" s="15"/>
      <c r="E205" s="15"/>
      <c r="F205" s="15"/>
      <c r="G205" s="15"/>
      <c r="H205" s="23"/>
      <c r="I205" s="23"/>
      <c r="J205" s="15"/>
      <c r="K205" s="15"/>
      <c r="L205" s="15"/>
      <c r="M205" s="15"/>
      <c r="N205" s="15"/>
      <c r="O205" s="15"/>
      <c r="P205" s="15"/>
      <c r="R205" s="62"/>
      <c r="S205" s="62"/>
      <c r="T205" s="62"/>
      <c r="U205" s="62"/>
      <c r="V205" s="62"/>
      <c r="W205" s="62"/>
      <c r="X205" s="62"/>
      <c r="Y205" s="62"/>
      <c r="Z205" s="62"/>
      <c r="AA205" s="62"/>
      <c r="AD205" s="96"/>
      <c r="AE205" s="33"/>
      <c r="AF205" s="88"/>
      <c r="AG205" s="88"/>
      <c r="AH205" s="88"/>
      <c r="AI205" s="88"/>
      <c r="AJ205" s="88"/>
      <c r="AK205" s="119"/>
      <c r="AL205" s="88"/>
      <c r="AM205" s="88"/>
      <c r="AN205" s="88"/>
      <c r="AO205" s="88"/>
      <c r="AP205" s="62"/>
      <c r="AQ205" s="62"/>
      <c r="AR205" s="62"/>
      <c r="AU205" s="23"/>
      <c r="AV205" s="15"/>
      <c r="AW205" s="15"/>
      <c r="AX205" s="15"/>
      <c r="AY205" s="15"/>
    </row>
    <row r="206" spans="1:51" ht="15" customHeight="1" x14ac:dyDescent="0.35">
      <c r="A206" s="15"/>
      <c r="B206" s="15"/>
      <c r="C206" s="15"/>
      <c r="D206" s="15"/>
      <c r="E206" s="15"/>
      <c r="F206" s="15"/>
      <c r="G206" s="15"/>
      <c r="H206" s="23"/>
      <c r="I206" s="23"/>
      <c r="J206" s="15"/>
      <c r="K206" s="15"/>
      <c r="L206" s="15"/>
      <c r="M206" s="15"/>
      <c r="N206" s="15"/>
      <c r="O206" s="15"/>
      <c r="P206" s="15"/>
      <c r="R206" s="62"/>
      <c r="S206" s="62"/>
      <c r="T206" s="62"/>
      <c r="U206" s="62"/>
      <c r="V206" s="62"/>
      <c r="W206" s="62"/>
      <c r="X206" s="62"/>
      <c r="Y206" s="62"/>
      <c r="Z206" s="62"/>
      <c r="AA206" s="62"/>
      <c r="AD206" s="96"/>
      <c r="AE206" s="33"/>
      <c r="AF206" s="88"/>
      <c r="AG206" s="88"/>
      <c r="AH206" s="88"/>
      <c r="AI206" s="88"/>
      <c r="AJ206" s="88"/>
      <c r="AK206" s="119"/>
      <c r="AL206" s="88"/>
      <c r="AM206" s="88"/>
      <c r="AN206" s="88"/>
      <c r="AO206" s="88"/>
      <c r="AP206" s="62"/>
      <c r="AQ206" s="62"/>
      <c r="AR206" s="62"/>
      <c r="AU206" s="23"/>
      <c r="AV206" s="15"/>
      <c r="AW206" s="15"/>
      <c r="AX206" s="15"/>
      <c r="AY206" s="15"/>
    </row>
    <row r="207" spans="1:51" ht="15" customHeight="1" x14ac:dyDescent="0.35">
      <c r="A207" s="15"/>
      <c r="B207" s="15"/>
      <c r="C207" s="15"/>
      <c r="D207" s="15"/>
      <c r="E207" s="15"/>
      <c r="F207" s="15"/>
      <c r="G207" s="15"/>
      <c r="H207" s="23"/>
      <c r="I207" s="23"/>
      <c r="J207" s="15"/>
      <c r="K207" s="15"/>
      <c r="L207" s="15"/>
      <c r="M207" s="15"/>
      <c r="N207" s="15"/>
      <c r="O207" s="15"/>
      <c r="P207" s="15"/>
      <c r="R207" s="62"/>
      <c r="S207" s="62"/>
      <c r="T207" s="62"/>
      <c r="U207" s="62"/>
      <c r="V207" s="62"/>
      <c r="W207" s="62"/>
      <c r="X207" s="62"/>
      <c r="Y207" s="62"/>
      <c r="Z207" s="62"/>
      <c r="AA207" s="62"/>
      <c r="AD207" s="96"/>
      <c r="AE207" s="33"/>
      <c r="AF207" s="88"/>
      <c r="AG207" s="88"/>
      <c r="AH207" s="88"/>
      <c r="AI207" s="88"/>
      <c r="AJ207" s="88"/>
      <c r="AK207" s="119"/>
      <c r="AL207" s="88"/>
      <c r="AM207" s="88"/>
      <c r="AN207" s="88"/>
      <c r="AO207" s="88"/>
      <c r="AP207" s="62"/>
      <c r="AQ207" s="62"/>
      <c r="AR207" s="62"/>
      <c r="AU207" s="23"/>
      <c r="AV207" s="15"/>
      <c r="AW207" s="15"/>
      <c r="AX207" s="15"/>
      <c r="AY207" s="15"/>
    </row>
    <row r="208" spans="1:51" ht="15" customHeight="1" x14ac:dyDescent="0.35">
      <c r="A208" s="15"/>
      <c r="B208" s="15"/>
      <c r="C208" s="15"/>
      <c r="D208" s="15"/>
      <c r="E208" s="15"/>
      <c r="F208" s="15"/>
      <c r="G208" s="15"/>
      <c r="H208" s="23"/>
      <c r="I208" s="23"/>
      <c r="J208" s="15"/>
      <c r="K208" s="15"/>
      <c r="L208" s="15"/>
      <c r="M208" s="15"/>
      <c r="N208" s="15"/>
      <c r="O208" s="15"/>
      <c r="P208" s="15"/>
      <c r="R208" s="62"/>
      <c r="S208" s="62"/>
      <c r="T208" s="62"/>
      <c r="U208" s="62"/>
      <c r="V208" s="62"/>
      <c r="W208" s="62"/>
      <c r="X208" s="62"/>
      <c r="Y208" s="62"/>
      <c r="Z208" s="62"/>
      <c r="AA208" s="62"/>
      <c r="AD208" s="96"/>
      <c r="AE208" s="33"/>
      <c r="AF208" s="88"/>
      <c r="AG208" s="88"/>
      <c r="AH208" s="88"/>
      <c r="AI208" s="88"/>
      <c r="AJ208" s="88"/>
      <c r="AK208" s="119"/>
      <c r="AL208" s="88"/>
      <c r="AM208" s="88"/>
      <c r="AN208" s="88"/>
      <c r="AO208" s="88"/>
      <c r="AP208" s="62"/>
      <c r="AQ208" s="62"/>
      <c r="AR208" s="62"/>
      <c r="AU208" s="23"/>
      <c r="AV208" s="15"/>
      <c r="AW208" s="15"/>
      <c r="AX208" s="15"/>
      <c r="AY208" s="15"/>
    </row>
    <row r="209" spans="1:51" ht="15" customHeight="1" x14ac:dyDescent="0.35">
      <c r="A209" s="15"/>
      <c r="B209" s="15"/>
      <c r="C209" s="15"/>
      <c r="D209" s="15"/>
      <c r="E209" s="15"/>
      <c r="F209" s="15"/>
      <c r="G209" s="15"/>
      <c r="H209" s="23"/>
      <c r="I209" s="23"/>
      <c r="J209" s="15"/>
      <c r="K209" s="15"/>
      <c r="L209" s="15"/>
      <c r="M209" s="15"/>
      <c r="N209" s="15"/>
      <c r="O209" s="15"/>
      <c r="P209" s="15"/>
      <c r="R209" s="62"/>
      <c r="S209" s="62"/>
      <c r="T209" s="62"/>
      <c r="U209" s="62"/>
      <c r="V209" s="62"/>
      <c r="W209" s="62"/>
      <c r="X209" s="62"/>
      <c r="Y209" s="62"/>
      <c r="Z209" s="62"/>
      <c r="AA209" s="62"/>
      <c r="AD209" s="96"/>
      <c r="AE209" s="33"/>
      <c r="AF209" s="88"/>
      <c r="AG209" s="88"/>
      <c r="AH209" s="88"/>
      <c r="AI209" s="88"/>
      <c r="AJ209" s="88"/>
      <c r="AK209" s="119"/>
      <c r="AL209" s="88"/>
      <c r="AM209" s="88"/>
      <c r="AN209" s="88"/>
      <c r="AO209" s="88"/>
      <c r="AP209" s="62"/>
      <c r="AQ209" s="62"/>
      <c r="AR209" s="62"/>
      <c r="AU209" s="23"/>
      <c r="AV209" s="15"/>
      <c r="AW209" s="15"/>
      <c r="AX209" s="15"/>
      <c r="AY209" s="15"/>
    </row>
    <row r="210" spans="1:51" ht="15" customHeight="1" x14ac:dyDescent="0.35">
      <c r="A210" s="15"/>
      <c r="B210" s="15"/>
      <c r="C210" s="15"/>
      <c r="D210" s="15"/>
      <c r="E210" s="15"/>
      <c r="F210" s="15"/>
      <c r="G210" s="15"/>
      <c r="H210" s="23"/>
      <c r="I210" s="23"/>
      <c r="J210" s="15"/>
      <c r="K210" s="15"/>
      <c r="L210" s="15"/>
      <c r="M210" s="15"/>
      <c r="N210" s="15"/>
      <c r="O210" s="15"/>
      <c r="P210" s="15"/>
      <c r="R210" s="62"/>
      <c r="S210" s="62"/>
      <c r="T210" s="62"/>
      <c r="U210" s="62"/>
      <c r="V210" s="62"/>
      <c r="W210" s="62"/>
      <c r="X210" s="62"/>
      <c r="Y210" s="62"/>
      <c r="Z210" s="62"/>
      <c r="AA210" s="62"/>
      <c r="AD210" s="96"/>
      <c r="AE210" s="33"/>
      <c r="AF210" s="88"/>
      <c r="AG210" s="88"/>
      <c r="AH210" s="88"/>
      <c r="AI210" s="88"/>
      <c r="AJ210" s="88"/>
      <c r="AK210" s="119"/>
      <c r="AL210" s="88"/>
      <c r="AM210" s="88"/>
      <c r="AN210" s="88"/>
      <c r="AO210" s="88"/>
      <c r="AP210" s="62"/>
      <c r="AQ210" s="62"/>
      <c r="AR210" s="62"/>
      <c r="AU210" s="23"/>
      <c r="AV210" s="15"/>
      <c r="AW210" s="15"/>
      <c r="AX210" s="15"/>
      <c r="AY210" s="15"/>
    </row>
    <row r="211" spans="1:51" ht="15" customHeight="1" x14ac:dyDescent="0.35">
      <c r="A211" s="15"/>
      <c r="B211" s="15"/>
      <c r="C211" s="15"/>
      <c r="D211" s="15"/>
      <c r="E211" s="15"/>
      <c r="F211" s="15"/>
      <c r="G211" s="15"/>
      <c r="H211" s="23"/>
      <c r="I211" s="23"/>
      <c r="J211" s="15"/>
      <c r="K211" s="15"/>
      <c r="L211" s="15"/>
      <c r="M211" s="15"/>
      <c r="N211" s="15"/>
      <c r="O211" s="15"/>
      <c r="P211" s="15"/>
      <c r="R211" s="62"/>
      <c r="S211" s="62"/>
      <c r="T211" s="62"/>
      <c r="U211" s="62"/>
      <c r="V211" s="62"/>
      <c r="W211" s="62"/>
      <c r="X211" s="62"/>
      <c r="Y211" s="62"/>
      <c r="Z211" s="62"/>
      <c r="AA211" s="62"/>
      <c r="AD211" s="96"/>
      <c r="AE211" s="33"/>
      <c r="AF211" s="88"/>
      <c r="AG211" s="88"/>
      <c r="AH211" s="88"/>
      <c r="AI211" s="88"/>
      <c r="AJ211" s="88"/>
      <c r="AK211" s="119"/>
      <c r="AL211" s="88"/>
      <c r="AM211" s="88"/>
      <c r="AN211" s="88"/>
      <c r="AO211" s="88"/>
      <c r="AP211" s="62"/>
      <c r="AQ211" s="62"/>
      <c r="AR211" s="62"/>
      <c r="AU211" s="23"/>
      <c r="AV211" s="15"/>
      <c r="AW211" s="15"/>
      <c r="AX211" s="15"/>
      <c r="AY211" s="15"/>
    </row>
    <row r="212" spans="1:51" ht="15" customHeight="1" x14ac:dyDescent="0.35">
      <c r="A212" s="15"/>
      <c r="B212" s="15"/>
      <c r="C212" s="15"/>
      <c r="D212" s="15"/>
      <c r="E212" s="15"/>
      <c r="F212" s="15"/>
      <c r="G212" s="15"/>
      <c r="H212" s="23"/>
      <c r="I212" s="23"/>
      <c r="J212" s="15"/>
      <c r="K212" s="15"/>
      <c r="L212" s="15"/>
      <c r="M212" s="15"/>
      <c r="N212" s="15"/>
      <c r="O212" s="15"/>
      <c r="P212" s="15"/>
      <c r="R212" s="62"/>
      <c r="S212" s="62"/>
      <c r="T212" s="62"/>
      <c r="U212" s="62"/>
      <c r="V212" s="62"/>
      <c r="W212" s="62"/>
      <c r="X212" s="62"/>
      <c r="Y212" s="62"/>
      <c r="Z212" s="62"/>
      <c r="AA212" s="62"/>
      <c r="AD212" s="96"/>
      <c r="AE212" s="33"/>
      <c r="AF212" s="88"/>
      <c r="AG212" s="88"/>
      <c r="AH212" s="88"/>
      <c r="AI212" s="88"/>
      <c r="AJ212" s="88"/>
      <c r="AK212" s="119"/>
      <c r="AL212" s="88"/>
      <c r="AM212" s="88"/>
      <c r="AN212" s="88"/>
      <c r="AO212" s="88"/>
      <c r="AP212" s="62"/>
      <c r="AQ212" s="62"/>
      <c r="AR212" s="62"/>
      <c r="AU212" s="23"/>
      <c r="AV212" s="15"/>
      <c r="AW212" s="15"/>
      <c r="AX212" s="15"/>
      <c r="AY212" s="15"/>
    </row>
    <row r="213" spans="1:51" ht="15" customHeight="1" x14ac:dyDescent="0.35">
      <c r="A213" s="15"/>
      <c r="B213" s="15"/>
      <c r="C213" s="15"/>
      <c r="D213" s="15"/>
      <c r="E213" s="15"/>
      <c r="F213" s="15"/>
      <c r="G213" s="15"/>
      <c r="H213" s="23"/>
      <c r="I213" s="23"/>
      <c r="J213" s="15"/>
      <c r="K213" s="15"/>
      <c r="L213" s="15"/>
      <c r="M213" s="15"/>
      <c r="N213" s="15"/>
      <c r="O213" s="15"/>
      <c r="P213" s="15"/>
      <c r="R213" s="62"/>
      <c r="S213" s="62"/>
      <c r="T213" s="62"/>
      <c r="U213" s="62"/>
      <c r="V213" s="62"/>
      <c r="W213" s="62"/>
      <c r="X213" s="62"/>
      <c r="Y213" s="62"/>
      <c r="Z213" s="62"/>
      <c r="AA213" s="62"/>
      <c r="AD213" s="96"/>
      <c r="AE213" s="33"/>
      <c r="AF213" s="88"/>
      <c r="AG213" s="88"/>
      <c r="AH213" s="88"/>
      <c r="AI213" s="88"/>
      <c r="AJ213" s="88"/>
      <c r="AK213" s="119"/>
      <c r="AL213" s="88"/>
      <c r="AM213" s="88"/>
      <c r="AN213" s="88"/>
      <c r="AO213" s="88"/>
      <c r="AP213" s="62"/>
      <c r="AQ213" s="62"/>
      <c r="AR213" s="62"/>
      <c r="AU213" s="23"/>
      <c r="AV213" s="15"/>
      <c r="AW213" s="15"/>
      <c r="AX213" s="15"/>
      <c r="AY213" s="15"/>
    </row>
    <row r="214" spans="1:51" ht="15" customHeight="1" x14ac:dyDescent="0.35">
      <c r="A214" s="15"/>
      <c r="B214" s="15"/>
      <c r="C214" s="15"/>
      <c r="D214" s="15"/>
      <c r="E214" s="15"/>
      <c r="F214" s="15"/>
      <c r="G214" s="15"/>
      <c r="H214" s="23"/>
      <c r="I214" s="23"/>
      <c r="J214" s="15"/>
      <c r="K214" s="15"/>
      <c r="L214" s="15"/>
      <c r="M214" s="15"/>
      <c r="N214" s="15"/>
      <c r="O214" s="15"/>
      <c r="P214" s="15"/>
      <c r="R214" s="62"/>
      <c r="S214" s="62"/>
      <c r="T214" s="62"/>
      <c r="U214" s="62"/>
      <c r="V214" s="62"/>
      <c r="W214" s="62"/>
      <c r="X214" s="62"/>
      <c r="Y214" s="62"/>
      <c r="Z214" s="62"/>
      <c r="AA214" s="62"/>
      <c r="AD214" s="96"/>
      <c r="AE214" s="33"/>
      <c r="AF214" s="88"/>
      <c r="AG214" s="88"/>
      <c r="AH214" s="88"/>
      <c r="AI214" s="88"/>
      <c r="AJ214" s="88"/>
      <c r="AK214" s="119"/>
      <c r="AL214" s="88"/>
      <c r="AM214" s="88"/>
      <c r="AN214" s="88"/>
      <c r="AO214" s="88"/>
      <c r="AP214" s="62"/>
      <c r="AQ214" s="62"/>
      <c r="AR214" s="62"/>
      <c r="AU214" s="23"/>
      <c r="AV214" s="15"/>
      <c r="AW214" s="15"/>
      <c r="AX214" s="15"/>
      <c r="AY214" s="15"/>
    </row>
    <row r="215" spans="1:51" ht="15" customHeight="1" x14ac:dyDescent="0.35">
      <c r="A215" s="15"/>
      <c r="B215" s="15"/>
      <c r="C215" s="15"/>
      <c r="D215" s="15"/>
      <c r="E215" s="15"/>
      <c r="F215" s="15"/>
      <c r="G215" s="15"/>
      <c r="H215" s="23"/>
      <c r="I215" s="23"/>
      <c r="J215" s="15"/>
      <c r="K215" s="15"/>
      <c r="L215" s="15"/>
      <c r="M215" s="15"/>
      <c r="N215" s="15"/>
      <c r="O215" s="15"/>
      <c r="P215" s="15"/>
      <c r="R215" s="62"/>
      <c r="S215" s="62"/>
      <c r="T215" s="62"/>
      <c r="U215" s="62"/>
      <c r="V215" s="62"/>
      <c r="W215" s="62"/>
      <c r="X215" s="62"/>
      <c r="Y215" s="62"/>
      <c r="Z215" s="62"/>
      <c r="AA215" s="62"/>
      <c r="AD215" s="96"/>
      <c r="AE215" s="33"/>
      <c r="AF215" s="88"/>
      <c r="AG215" s="88"/>
      <c r="AH215" s="88"/>
      <c r="AI215" s="88"/>
      <c r="AJ215" s="88"/>
      <c r="AK215" s="119"/>
      <c r="AL215" s="88"/>
      <c r="AM215" s="88"/>
      <c r="AN215" s="88"/>
      <c r="AO215" s="88"/>
      <c r="AP215" s="62"/>
      <c r="AQ215" s="62"/>
      <c r="AR215" s="62"/>
      <c r="AU215" s="23"/>
      <c r="AV215" s="15"/>
      <c r="AW215" s="15"/>
      <c r="AX215" s="15"/>
      <c r="AY215" s="15"/>
    </row>
    <row r="216" spans="1:51" ht="15" customHeight="1" x14ac:dyDescent="0.35">
      <c r="A216" s="15"/>
      <c r="B216" s="15"/>
      <c r="C216" s="15"/>
      <c r="D216" s="15"/>
      <c r="E216" s="15"/>
      <c r="F216" s="15"/>
      <c r="G216" s="15"/>
      <c r="H216" s="23"/>
      <c r="I216" s="23"/>
      <c r="J216" s="15"/>
      <c r="K216" s="15"/>
      <c r="L216" s="15"/>
      <c r="M216" s="15"/>
      <c r="N216" s="15"/>
      <c r="O216" s="15"/>
      <c r="P216" s="15"/>
      <c r="R216" s="62"/>
      <c r="S216" s="62"/>
      <c r="T216" s="62"/>
      <c r="U216" s="62"/>
      <c r="V216" s="62"/>
      <c r="W216" s="62"/>
      <c r="X216" s="62"/>
      <c r="Y216" s="62"/>
      <c r="Z216" s="62"/>
      <c r="AA216" s="62"/>
      <c r="AD216" s="96"/>
      <c r="AE216" s="33"/>
      <c r="AF216" s="88"/>
      <c r="AG216" s="88"/>
      <c r="AH216" s="88"/>
      <c r="AI216" s="88"/>
      <c r="AJ216" s="88"/>
      <c r="AK216" s="119"/>
      <c r="AL216" s="88"/>
      <c r="AM216" s="88"/>
      <c r="AN216" s="88"/>
      <c r="AO216" s="88"/>
      <c r="AP216" s="62"/>
      <c r="AQ216" s="62"/>
      <c r="AR216" s="62"/>
      <c r="AU216" s="23"/>
      <c r="AV216" s="15"/>
      <c r="AW216" s="15"/>
      <c r="AX216" s="15"/>
      <c r="AY216" s="15"/>
    </row>
    <row r="217" spans="1:51" ht="15" customHeight="1" x14ac:dyDescent="0.35">
      <c r="A217" s="15"/>
      <c r="B217" s="15"/>
      <c r="C217" s="15"/>
      <c r="D217" s="15"/>
      <c r="E217" s="15"/>
      <c r="F217" s="15"/>
      <c r="G217" s="15"/>
      <c r="H217" s="23"/>
      <c r="I217" s="23"/>
      <c r="J217" s="15"/>
      <c r="K217" s="15"/>
      <c r="L217" s="15"/>
      <c r="M217" s="15"/>
      <c r="N217" s="15"/>
      <c r="O217" s="15"/>
      <c r="P217" s="15"/>
      <c r="R217" s="62"/>
      <c r="S217" s="62"/>
      <c r="T217" s="62"/>
      <c r="U217" s="62"/>
      <c r="V217" s="62"/>
      <c r="W217" s="62"/>
      <c r="X217" s="62"/>
      <c r="Y217" s="62"/>
      <c r="Z217" s="62"/>
      <c r="AA217" s="62"/>
      <c r="AD217" s="96"/>
      <c r="AE217" s="33"/>
      <c r="AF217" s="88"/>
      <c r="AG217" s="88"/>
      <c r="AH217" s="88"/>
      <c r="AI217" s="88"/>
      <c r="AJ217" s="88"/>
      <c r="AK217" s="119"/>
      <c r="AL217" s="88"/>
      <c r="AM217" s="88"/>
      <c r="AN217" s="88"/>
      <c r="AO217" s="88"/>
      <c r="AP217" s="62"/>
      <c r="AQ217" s="62"/>
      <c r="AR217" s="62"/>
      <c r="AU217" s="23"/>
      <c r="AV217" s="15"/>
      <c r="AW217" s="15"/>
      <c r="AX217" s="15"/>
      <c r="AY217" s="15"/>
    </row>
    <row r="218" spans="1:51" ht="15" customHeight="1" x14ac:dyDescent="0.35">
      <c r="A218" s="15"/>
      <c r="B218" s="15"/>
      <c r="C218" s="15"/>
      <c r="D218" s="15"/>
      <c r="E218" s="15"/>
      <c r="F218" s="15"/>
      <c r="G218" s="15"/>
      <c r="H218" s="23"/>
      <c r="I218" s="23"/>
      <c r="J218" s="15"/>
      <c r="K218" s="15"/>
      <c r="L218" s="15"/>
      <c r="M218" s="15"/>
      <c r="N218" s="15"/>
      <c r="O218" s="15"/>
      <c r="P218" s="15"/>
      <c r="R218" s="62"/>
      <c r="S218" s="62"/>
      <c r="T218" s="62"/>
      <c r="U218" s="62"/>
      <c r="V218" s="62"/>
      <c r="W218" s="62"/>
      <c r="X218" s="62"/>
      <c r="Y218" s="62"/>
      <c r="Z218" s="62"/>
      <c r="AA218" s="62"/>
      <c r="AD218" s="96"/>
      <c r="AE218" s="33"/>
      <c r="AF218" s="88"/>
      <c r="AG218" s="88"/>
      <c r="AH218" s="88"/>
      <c r="AI218" s="88"/>
      <c r="AJ218" s="88"/>
      <c r="AK218" s="119"/>
      <c r="AL218" s="88"/>
      <c r="AM218" s="88"/>
      <c r="AN218" s="88"/>
      <c r="AO218" s="88"/>
      <c r="AP218" s="62"/>
      <c r="AQ218" s="62"/>
      <c r="AR218" s="62"/>
      <c r="AU218" s="23"/>
      <c r="AV218" s="15"/>
      <c r="AW218" s="15"/>
      <c r="AX218" s="15"/>
      <c r="AY218" s="15"/>
    </row>
    <row r="219" spans="1:51" ht="15" customHeight="1" x14ac:dyDescent="0.35">
      <c r="A219" s="15"/>
      <c r="B219" s="15"/>
      <c r="C219" s="15"/>
      <c r="D219" s="15"/>
      <c r="E219" s="15"/>
      <c r="F219" s="15"/>
      <c r="G219" s="15"/>
      <c r="H219" s="23"/>
      <c r="I219" s="23"/>
      <c r="J219" s="15"/>
      <c r="K219" s="15"/>
      <c r="L219" s="15"/>
      <c r="M219" s="15"/>
      <c r="N219" s="15"/>
      <c r="O219" s="15"/>
      <c r="P219" s="15"/>
      <c r="R219" s="62"/>
      <c r="S219" s="62"/>
      <c r="T219" s="62"/>
      <c r="U219" s="62"/>
      <c r="V219" s="62"/>
      <c r="W219" s="62"/>
      <c r="X219" s="62"/>
      <c r="Y219" s="62"/>
      <c r="Z219" s="62"/>
      <c r="AA219" s="62"/>
      <c r="AD219" s="96"/>
      <c r="AE219" s="33"/>
      <c r="AF219" s="88"/>
      <c r="AG219" s="88"/>
      <c r="AH219" s="88"/>
      <c r="AI219" s="88"/>
      <c r="AJ219" s="88"/>
      <c r="AK219" s="119"/>
      <c r="AL219" s="88"/>
      <c r="AM219" s="88"/>
      <c r="AN219" s="88"/>
      <c r="AO219" s="88"/>
      <c r="AP219" s="62"/>
      <c r="AQ219" s="62"/>
      <c r="AR219" s="62"/>
      <c r="AU219" s="23"/>
      <c r="AV219" s="15"/>
      <c r="AW219" s="15"/>
      <c r="AX219" s="15"/>
      <c r="AY219" s="15"/>
    </row>
    <row r="220" spans="1:51" ht="15" customHeight="1" x14ac:dyDescent="0.35">
      <c r="A220" s="15"/>
      <c r="B220" s="15"/>
      <c r="C220" s="15"/>
      <c r="D220" s="15"/>
      <c r="E220" s="15"/>
      <c r="F220" s="15"/>
      <c r="G220" s="15"/>
      <c r="H220" s="23"/>
      <c r="I220" s="23"/>
      <c r="J220" s="15"/>
      <c r="K220" s="15"/>
      <c r="L220" s="15"/>
      <c r="M220" s="15"/>
      <c r="N220" s="15"/>
      <c r="O220" s="15"/>
      <c r="P220" s="15"/>
      <c r="R220" s="62"/>
      <c r="S220" s="62"/>
      <c r="T220" s="62"/>
      <c r="U220" s="62"/>
      <c r="V220" s="62"/>
      <c r="W220" s="62"/>
      <c r="X220" s="62"/>
      <c r="Y220" s="62"/>
      <c r="Z220" s="62"/>
      <c r="AA220" s="62"/>
      <c r="AD220" s="96"/>
      <c r="AE220" s="33"/>
      <c r="AF220" s="88"/>
      <c r="AG220" s="88"/>
      <c r="AH220" s="88"/>
      <c r="AI220" s="88"/>
      <c r="AJ220" s="88"/>
      <c r="AK220" s="119"/>
      <c r="AL220" s="88"/>
      <c r="AM220" s="88"/>
      <c r="AN220" s="88"/>
      <c r="AO220" s="88"/>
      <c r="AP220" s="62"/>
      <c r="AQ220" s="62"/>
      <c r="AR220" s="62"/>
      <c r="AU220" s="23"/>
      <c r="AV220" s="15"/>
      <c r="AW220" s="15"/>
      <c r="AX220" s="15"/>
      <c r="AY220" s="15"/>
    </row>
    <row r="221" spans="1:51" ht="15" customHeight="1" x14ac:dyDescent="0.35">
      <c r="A221" s="15"/>
      <c r="B221" s="15"/>
      <c r="C221" s="15"/>
      <c r="D221" s="15"/>
      <c r="E221" s="15"/>
      <c r="F221" s="15"/>
      <c r="G221" s="15"/>
      <c r="H221" s="23"/>
      <c r="I221" s="23"/>
      <c r="J221" s="15"/>
      <c r="K221" s="15"/>
      <c r="L221" s="15"/>
      <c r="M221" s="15"/>
      <c r="N221" s="15"/>
      <c r="O221" s="15"/>
      <c r="P221" s="15"/>
      <c r="R221" s="62"/>
      <c r="S221" s="62"/>
      <c r="T221" s="62"/>
      <c r="U221" s="62"/>
      <c r="V221" s="62"/>
      <c r="W221" s="62"/>
      <c r="X221" s="62"/>
      <c r="Y221" s="62"/>
      <c r="Z221" s="62"/>
      <c r="AA221" s="62"/>
      <c r="AD221" s="96"/>
      <c r="AE221" s="33"/>
      <c r="AF221" s="88"/>
      <c r="AG221" s="88"/>
      <c r="AH221" s="88"/>
      <c r="AI221" s="88"/>
      <c r="AJ221" s="88"/>
      <c r="AK221" s="119"/>
      <c r="AL221" s="88"/>
      <c r="AM221" s="88"/>
      <c r="AN221" s="88"/>
      <c r="AO221" s="88"/>
      <c r="AP221" s="62"/>
      <c r="AQ221" s="62"/>
      <c r="AR221" s="62"/>
      <c r="AU221" s="23"/>
      <c r="AV221" s="15"/>
      <c r="AW221" s="15"/>
      <c r="AX221" s="15"/>
      <c r="AY221" s="15"/>
    </row>
    <row r="222" spans="1:51" ht="15" customHeight="1" x14ac:dyDescent="0.35">
      <c r="A222" s="15"/>
      <c r="B222" s="15"/>
      <c r="C222" s="15"/>
      <c r="D222" s="15"/>
      <c r="E222" s="15"/>
      <c r="F222" s="15"/>
      <c r="G222" s="15"/>
      <c r="H222" s="23"/>
      <c r="I222" s="23"/>
      <c r="J222" s="15"/>
      <c r="K222" s="15"/>
      <c r="L222" s="15"/>
      <c r="M222" s="15"/>
      <c r="N222" s="15"/>
      <c r="O222" s="15"/>
      <c r="P222" s="15"/>
      <c r="R222" s="62"/>
      <c r="S222" s="62"/>
      <c r="T222" s="62"/>
      <c r="U222" s="62"/>
      <c r="V222" s="62"/>
      <c r="W222" s="62"/>
      <c r="X222" s="62"/>
      <c r="Y222" s="62"/>
      <c r="Z222" s="62"/>
      <c r="AA222" s="62"/>
      <c r="AD222" s="96"/>
      <c r="AE222" s="33"/>
      <c r="AF222" s="88"/>
      <c r="AG222" s="88"/>
      <c r="AH222" s="88"/>
      <c r="AI222" s="88"/>
      <c r="AJ222" s="88"/>
      <c r="AK222" s="119"/>
      <c r="AL222" s="88"/>
      <c r="AM222" s="88"/>
      <c r="AN222" s="88"/>
      <c r="AO222" s="88"/>
      <c r="AP222" s="62"/>
      <c r="AQ222" s="62"/>
      <c r="AR222" s="62"/>
      <c r="AU222" s="23"/>
      <c r="AV222" s="15"/>
      <c r="AW222" s="15"/>
      <c r="AX222" s="15"/>
      <c r="AY222" s="15"/>
    </row>
    <row r="223" spans="1:51" ht="15" customHeight="1" x14ac:dyDescent="0.35">
      <c r="A223" s="15"/>
      <c r="B223" s="15"/>
      <c r="C223" s="15"/>
      <c r="D223" s="15"/>
      <c r="E223" s="15"/>
      <c r="F223" s="15"/>
      <c r="G223" s="15"/>
      <c r="H223" s="23"/>
      <c r="I223" s="23"/>
      <c r="J223" s="15"/>
      <c r="K223" s="15"/>
      <c r="L223" s="15"/>
      <c r="M223" s="15"/>
      <c r="N223" s="15"/>
      <c r="O223" s="15"/>
      <c r="P223" s="15"/>
      <c r="R223" s="62"/>
      <c r="S223" s="62"/>
      <c r="T223" s="62"/>
      <c r="U223" s="62"/>
      <c r="V223" s="62"/>
      <c r="W223" s="62"/>
      <c r="X223" s="62"/>
      <c r="Y223" s="62"/>
      <c r="Z223" s="62"/>
      <c r="AA223" s="62"/>
      <c r="AD223" s="96"/>
      <c r="AE223" s="33"/>
      <c r="AF223" s="88"/>
      <c r="AG223" s="88"/>
      <c r="AH223" s="88"/>
      <c r="AI223" s="88"/>
      <c r="AJ223" s="88"/>
      <c r="AK223" s="119"/>
      <c r="AL223" s="88"/>
      <c r="AM223" s="88"/>
      <c r="AN223" s="88"/>
      <c r="AO223" s="88"/>
      <c r="AP223" s="62"/>
      <c r="AQ223" s="62"/>
      <c r="AR223" s="62"/>
      <c r="AU223" s="23"/>
      <c r="AV223" s="15"/>
      <c r="AW223" s="15"/>
      <c r="AX223" s="15"/>
      <c r="AY223" s="15"/>
    </row>
    <row r="224" spans="1:51" ht="15" customHeight="1" x14ac:dyDescent="0.35">
      <c r="A224" s="15"/>
      <c r="B224" s="15"/>
      <c r="C224" s="15"/>
      <c r="D224" s="15"/>
      <c r="E224" s="15"/>
      <c r="F224" s="15"/>
      <c r="G224" s="15"/>
      <c r="H224" s="23"/>
      <c r="I224" s="23"/>
      <c r="J224" s="15"/>
      <c r="K224" s="15"/>
      <c r="L224" s="15"/>
      <c r="M224" s="15"/>
      <c r="N224" s="15"/>
      <c r="O224" s="15"/>
      <c r="P224" s="15"/>
      <c r="R224" s="62"/>
      <c r="S224" s="62"/>
      <c r="T224" s="62"/>
      <c r="U224" s="62"/>
      <c r="V224" s="62"/>
      <c r="W224" s="62"/>
      <c r="X224" s="62"/>
      <c r="Y224" s="62"/>
      <c r="Z224" s="62"/>
      <c r="AA224" s="62"/>
      <c r="AD224" s="96"/>
      <c r="AE224" s="33"/>
      <c r="AF224" s="88"/>
      <c r="AG224" s="88"/>
      <c r="AH224" s="88"/>
      <c r="AI224" s="88"/>
      <c r="AJ224" s="88"/>
      <c r="AK224" s="119"/>
      <c r="AL224" s="88"/>
      <c r="AM224" s="88"/>
      <c r="AN224" s="88"/>
      <c r="AO224" s="88"/>
      <c r="AP224" s="62"/>
      <c r="AQ224" s="62"/>
      <c r="AR224" s="62"/>
      <c r="AU224" s="23"/>
      <c r="AV224" s="15"/>
      <c r="AW224" s="15"/>
      <c r="AX224" s="15"/>
      <c r="AY224" s="15"/>
    </row>
    <row r="225" spans="1:51" ht="15" customHeight="1" x14ac:dyDescent="0.35">
      <c r="A225" s="15"/>
      <c r="B225" s="15"/>
      <c r="C225" s="15"/>
      <c r="D225" s="15"/>
      <c r="E225" s="15"/>
      <c r="F225" s="15"/>
      <c r="G225" s="15"/>
      <c r="H225" s="23"/>
      <c r="I225" s="23"/>
      <c r="J225" s="15"/>
      <c r="K225" s="15"/>
      <c r="L225" s="15"/>
      <c r="M225" s="15"/>
      <c r="N225" s="15"/>
      <c r="O225" s="15"/>
      <c r="P225" s="15"/>
      <c r="R225" s="62"/>
      <c r="S225" s="62"/>
      <c r="T225" s="62"/>
      <c r="U225" s="62"/>
      <c r="V225" s="62"/>
      <c r="W225" s="62"/>
      <c r="X225" s="62"/>
      <c r="Y225" s="62"/>
      <c r="Z225" s="62"/>
      <c r="AA225" s="62"/>
      <c r="AD225" s="96"/>
      <c r="AE225" s="33"/>
      <c r="AF225" s="88"/>
      <c r="AG225" s="88"/>
      <c r="AH225" s="88"/>
      <c r="AI225" s="88"/>
      <c r="AJ225" s="88"/>
      <c r="AK225" s="119"/>
      <c r="AL225" s="88"/>
      <c r="AM225" s="88"/>
      <c r="AN225" s="88"/>
      <c r="AO225" s="88"/>
      <c r="AP225" s="62"/>
      <c r="AQ225" s="62"/>
      <c r="AR225" s="62"/>
      <c r="AU225" s="23"/>
      <c r="AV225" s="15"/>
      <c r="AW225" s="15"/>
      <c r="AX225" s="15"/>
      <c r="AY225" s="15"/>
    </row>
    <row r="226" spans="1:51" ht="15" customHeight="1" x14ac:dyDescent="0.35">
      <c r="A226" s="15"/>
      <c r="B226" s="15"/>
      <c r="C226" s="15"/>
      <c r="D226" s="15"/>
      <c r="E226" s="15"/>
      <c r="F226" s="15"/>
      <c r="G226" s="15"/>
      <c r="H226" s="23"/>
      <c r="I226" s="23"/>
      <c r="J226" s="15"/>
      <c r="K226" s="15"/>
      <c r="L226" s="15"/>
      <c r="M226" s="15"/>
      <c r="N226" s="15"/>
      <c r="O226" s="15"/>
      <c r="P226" s="15"/>
      <c r="R226" s="62"/>
      <c r="S226" s="62"/>
      <c r="T226" s="62"/>
      <c r="U226" s="62"/>
      <c r="V226" s="62"/>
      <c r="W226" s="62"/>
      <c r="X226" s="62"/>
      <c r="Y226" s="62"/>
      <c r="Z226" s="62"/>
      <c r="AA226" s="62"/>
      <c r="AD226" s="96"/>
      <c r="AE226" s="33"/>
      <c r="AF226" s="88"/>
      <c r="AG226" s="88"/>
      <c r="AH226" s="88"/>
      <c r="AI226" s="88"/>
      <c r="AJ226" s="88"/>
      <c r="AK226" s="119"/>
      <c r="AL226" s="88"/>
      <c r="AM226" s="88"/>
      <c r="AN226" s="88"/>
      <c r="AO226" s="88"/>
      <c r="AP226" s="62"/>
      <c r="AQ226" s="62"/>
      <c r="AR226" s="62"/>
      <c r="AU226" s="23"/>
      <c r="AV226" s="15"/>
      <c r="AW226" s="15"/>
      <c r="AX226" s="15"/>
      <c r="AY226" s="15"/>
    </row>
    <row r="227" spans="1:51" ht="15" customHeight="1" x14ac:dyDescent="0.35">
      <c r="A227" s="15"/>
      <c r="B227" s="15"/>
      <c r="C227" s="15"/>
      <c r="D227" s="15"/>
      <c r="E227" s="15"/>
      <c r="F227" s="15"/>
      <c r="G227" s="15"/>
      <c r="H227" s="23"/>
      <c r="I227" s="23"/>
      <c r="J227" s="15"/>
      <c r="K227" s="15"/>
      <c r="L227" s="15"/>
      <c r="M227" s="15"/>
      <c r="N227" s="15"/>
      <c r="O227" s="15"/>
      <c r="P227" s="15"/>
      <c r="R227" s="62"/>
      <c r="S227" s="62"/>
      <c r="T227" s="62"/>
      <c r="U227" s="62"/>
      <c r="V227" s="62"/>
      <c r="W227" s="62"/>
      <c r="X227" s="62"/>
      <c r="Y227" s="62"/>
      <c r="Z227" s="62"/>
      <c r="AA227" s="62"/>
      <c r="AD227" s="96"/>
      <c r="AE227" s="33"/>
      <c r="AF227" s="88"/>
      <c r="AG227" s="88"/>
      <c r="AH227" s="88"/>
      <c r="AI227" s="88"/>
      <c r="AJ227" s="88"/>
      <c r="AK227" s="119"/>
      <c r="AL227" s="88"/>
      <c r="AM227" s="88"/>
      <c r="AN227" s="88"/>
      <c r="AO227" s="88"/>
      <c r="AP227" s="62"/>
      <c r="AQ227" s="62"/>
      <c r="AR227" s="62"/>
      <c r="AU227" s="23"/>
      <c r="AV227" s="15"/>
      <c r="AW227" s="15"/>
      <c r="AX227" s="15"/>
      <c r="AY227" s="15"/>
    </row>
    <row r="228" spans="1:51" ht="15" customHeight="1" x14ac:dyDescent="0.35">
      <c r="A228" s="15"/>
      <c r="B228" s="15"/>
      <c r="C228" s="15"/>
      <c r="D228" s="15"/>
      <c r="E228" s="15"/>
      <c r="F228" s="15"/>
      <c r="G228" s="15"/>
      <c r="H228" s="23"/>
      <c r="I228" s="23"/>
      <c r="J228" s="15"/>
      <c r="K228" s="15"/>
      <c r="L228" s="15"/>
      <c r="M228" s="15"/>
      <c r="N228" s="15"/>
      <c r="O228" s="15"/>
      <c r="P228" s="15"/>
      <c r="R228" s="62"/>
      <c r="S228" s="62"/>
      <c r="T228" s="62"/>
      <c r="U228" s="62"/>
      <c r="V228" s="62"/>
      <c r="W228" s="62"/>
      <c r="X228" s="62"/>
      <c r="Y228" s="62"/>
      <c r="Z228" s="62"/>
      <c r="AA228" s="62"/>
      <c r="AD228" s="96"/>
      <c r="AE228" s="33"/>
      <c r="AF228" s="88"/>
      <c r="AG228" s="88"/>
      <c r="AH228" s="88"/>
      <c r="AI228" s="88"/>
      <c r="AJ228" s="88"/>
      <c r="AK228" s="119"/>
      <c r="AL228" s="88"/>
      <c r="AM228" s="88"/>
      <c r="AN228" s="88"/>
      <c r="AO228" s="88"/>
      <c r="AP228" s="62"/>
      <c r="AQ228" s="62"/>
      <c r="AR228" s="62"/>
      <c r="AU228" s="23"/>
      <c r="AV228" s="15"/>
      <c r="AW228" s="15"/>
      <c r="AX228" s="15"/>
      <c r="AY228" s="15"/>
    </row>
    <row r="229" spans="1:51" ht="15" customHeight="1" x14ac:dyDescent="0.35">
      <c r="A229" s="15"/>
      <c r="B229" s="15"/>
      <c r="C229" s="15"/>
      <c r="D229" s="15"/>
      <c r="E229" s="15"/>
      <c r="F229" s="15"/>
      <c r="G229" s="15"/>
      <c r="H229" s="23"/>
      <c r="I229" s="23"/>
      <c r="J229" s="15"/>
      <c r="K229" s="15"/>
      <c r="L229" s="15"/>
      <c r="M229" s="15"/>
      <c r="N229" s="15"/>
      <c r="O229" s="15"/>
      <c r="P229" s="15"/>
      <c r="R229" s="62"/>
      <c r="S229" s="62"/>
      <c r="T229" s="62"/>
      <c r="U229" s="62"/>
      <c r="V229" s="62"/>
      <c r="W229" s="62"/>
      <c r="X229" s="62"/>
      <c r="Y229" s="62"/>
      <c r="Z229" s="62"/>
      <c r="AA229" s="62"/>
      <c r="AD229" s="96"/>
      <c r="AE229" s="33"/>
      <c r="AF229" s="88"/>
      <c r="AG229" s="88"/>
      <c r="AH229" s="88"/>
      <c r="AI229" s="88"/>
      <c r="AJ229" s="88"/>
      <c r="AK229" s="119"/>
      <c r="AL229" s="88"/>
      <c r="AM229" s="88"/>
      <c r="AN229" s="88"/>
      <c r="AO229" s="88"/>
      <c r="AP229" s="62"/>
      <c r="AQ229" s="62"/>
      <c r="AR229" s="62"/>
      <c r="AU229" s="23"/>
      <c r="AV229" s="15"/>
      <c r="AW229" s="15"/>
      <c r="AX229" s="15"/>
      <c r="AY229" s="15"/>
    </row>
    <row r="230" spans="1:51" ht="15" customHeight="1" x14ac:dyDescent="0.35">
      <c r="A230" s="15"/>
      <c r="B230" s="15"/>
      <c r="C230" s="15"/>
      <c r="D230" s="15"/>
      <c r="E230" s="15"/>
      <c r="F230" s="15"/>
      <c r="G230" s="15"/>
      <c r="H230" s="23"/>
      <c r="I230" s="23"/>
      <c r="J230" s="15"/>
      <c r="K230" s="15"/>
      <c r="L230" s="15"/>
      <c r="M230" s="15"/>
      <c r="N230" s="15"/>
      <c r="O230" s="15"/>
      <c r="P230" s="15"/>
      <c r="R230" s="62"/>
      <c r="S230" s="62"/>
      <c r="T230" s="62"/>
      <c r="U230" s="62"/>
      <c r="V230" s="62"/>
      <c r="W230" s="62"/>
      <c r="X230" s="62"/>
      <c r="Y230" s="62"/>
      <c r="Z230" s="62"/>
      <c r="AA230" s="62"/>
      <c r="AD230" s="96"/>
      <c r="AE230" s="33"/>
      <c r="AF230" s="88"/>
      <c r="AG230" s="88"/>
      <c r="AH230" s="88"/>
      <c r="AI230" s="88"/>
      <c r="AJ230" s="88"/>
      <c r="AK230" s="119"/>
      <c r="AL230" s="88"/>
      <c r="AM230" s="88"/>
      <c r="AN230" s="88"/>
      <c r="AO230" s="88"/>
      <c r="AP230" s="62"/>
      <c r="AQ230" s="62"/>
      <c r="AR230" s="62"/>
      <c r="AU230" s="23"/>
      <c r="AV230" s="15"/>
      <c r="AW230" s="15"/>
      <c r="AX230" s="15"/>
      <c r="AY230" s="15"/>
    </row>
    <row r="231" spans="1:51" ht="15" customHeight="1" x14ac:dyDescent="0.35">
      <c r="A231" s="15"/>
      <c r="B231" s="15"/>
      <c r="C231" s="15"/>
      <c r="D231" s="15"/>
      <c r="E231" s="15"/>
      <c r="F231" s="15"/>
      <c r="G231" s="15"/>
      <c r="H231" s="23"/>
      <c r="I231" s="23"/>
      <c r="J231" s="15"/>
      <c r="K231" s="15"/>
      <c r="L231" s="15"/>
      <c r="M231" s="15"/>
      <c r="N231" s="15"/>
      <c r="O231" s="15"/>
      <c r="P231" s="15"/>
      <c r="R231" s="62"/>
      <c r="S231" s="62"/>
      <c r="T231" s="62"/>
      <c r="U231" s="62"/>
      <c r="V231" s="62"/>
      <c r="W231" s="62"/>
      <c r="X231" s="62"/>
      <c r="Y231" s="62"/>
      <c r="Z231" s="62"/>
      <c r="AA231" s="62"/>
      <c r="AD231" s="96"/>
      <c r="AE231" s="33"/>
      <c r="AF231" s="88"/>
      <c r="AG231" s="88"/>
      <c r="AH231" s="88"/>
      <c r="AI231" s="88"/>
      <c r="AJ231" s="88"/>
      <c r="AK231" s="119"/>
      <c r="AL231" s="88"/>
      <c r="AM231" s="88"/>
      <c r="AN231" s="88"/>
      <c r="AO231" s="88"/>
      <c r="AP231" s="62"/>
      <c r="AQ231" s="62"/>
      <c r="AR231" s="62"/>
      <c r="AU231" s="23"/>
      <c r="AV231" s="15"/>
      <c r="AW231" s="15"/>
      <c r="AX231" s="15"/>
      <c r="AY231" s="15"/>
    </row>
    <row r="232" spans="1:51" ht="15" customHeight="1" x14ac:dyDescent="0.35">
      <c r="A232" s="15"/>
      <c r="B232" s="15"/>
      <c r="C232" s="15"/>
      <c r="D232" s="15"/>
      <c r="E232" s="15"/>
      <c r="F232" s="15"/>
      <c r="G232" s="15"/>
      <c r="H232" s="23"/>
      <c r="I232" s="23"/>
      <c r="J232" s="15"/>
      <c r="K232" s="15"/>
      <c r="L232" s="15"/>
      <c r="M232" s="15"/>
      <c r="N232" s="15"/>
      <c r="O232" s="15"/>
      <c r="P232" s="15"/>
      <c r="R232" s="62"/>
      <c r="S232" s="62"/>
      <c r="T232" s="62"/>
      <c r="U232" s="62"/>
      <c r="V232" s="62"/>
      <c r="W232" s="62"/>
      <c r="X232" s="62"/>
      <c r="Y232" s="62"/>
      <c r="Z232" s="62"/>
      <c r="AA232" s="62"/>
      <c r="AD232" s="96"/>
      <c r="AE232" s="33"/>
      <c r="AF232" s="88"/>
      <c r="AG232" s="88"/>
      <c r="AH232" s="88"/>
      <c r="AI232" s="88"/>
      <c r="AJ232" s="88"/>
      <c r="AK232" s="119"/>
      <c r="AL232" s="88"/>
      <c r="AM232" s="88"/>
      <c r="AN232" s="88"/>
      <c r="AO232" s="88"/>
      <c r="AP232" s="62"/>
      <c r="AQ232" s="62"/>
      <c r="AR232" s="62"/>
      <c r="AU232" s="23"/>
      <c r="AV232" s="15"/>
      <c r="AW232" s="15"/>
      <c r="AX232" s="15"/>
      <c r="AY232" s="15"/>
    </row>
    <row r="233" spans="1:51" ht="15" customHeight="1" x14ac:dyDescent="0.35">
      <c r="A233" s="15"/>
      <c r="B233" s="15"/>
      <c r="C233" s="15"/>
      <c r="D233" s="15"/>
      <c r="E233" s="15"/>
      <c r="F233" s="15"/>
      <c r="G233" s="15"/>
      <c r="H233" s="23"/>
      <c r="I233" s="23"/>
      <c r="J233" s="15"/>
      <c r="K233" s="15"/>
      <c r="L233" s="15"/>
      <c r="M233" s="15"/>
      <c r="N233" s="15"/>
      <c r="O233" s="15"/>
      <c r="P233" s="15"/>
      <c r="R233" s="62"/>
      <c r="S233" s="62"/>
      <c r="T233" s="62"/>
      <c r="U233" s="62"/>
      <c r="V233" s="62"/>
      <c r="W233" s="62"/>
      <c r="X233" s="62"/>
      <c r="Y233" s="62"/>
      <c r="Z233" s="62"/>
      <c r="AA233" s="62"/>
      <c r="AD233" s="96"/>
      <c r="AE233" s="33"/>
      <c r="AF233" s="88"/>
      <c r="AG233" s="88"/>
      <c r="AH233" s="88"/>
      <c r="AI233" s="88"/>
      <c r="AJ233" s="88"/>
      <c r="AK233" s="119"/>
      <c r="AL233" s="88"/>
      <c r="AM233" s="88"/>
      <c r="AN233" s="88"/>
      <c r="AO233" s="88"/>
      <c r="AP233" s="62"/>
      <c r="AQ233" s="62"/>
      <c r="AR233" s="62"/>
      <c r="AU233" s="23"/>
      <c r="AV233" s="15"/>
      <c r="AW233" s="15"/>
      <c r="AX233" s="15"/>
      <c r="AY233" s="15"/>
    </row>
    <row r="234" spans="1:51" ht="15" customHeight="1" x14ac:dyDescent="0.35">
      <c r="A234" s="15"/>
      <c r="B234" s="15"/>
      <c r="C234" s="15"/>
      <c r="D234" s="15"/>
      <c r="E234" s="15"/>
      <c r="F234" s="15"/>
      <c r="G234" s="15"/>
      <c r="H234" s="23"/>
      <c r="I234" s="23"/>
      <c r="J234" s="15"/>
      <c r="K234" s="15"/>
      <c r="L234" s="15"/>
      <c r="M234" s="15"/>
      <c r="N234" s="15"/>
      <c r="O234" s="15"/>
      <c r="P234" s="15"/>
      <c r="R234" s="62"/>
      <c r="S234" s="62"/>
      <c r="T234" s="62"/>
      <c r="U234" s="62"/>
      <c r="V234" s="62"/>
      <c r="W234" s="62"/>
      <c r="X234" s="62"/>
      <c r="Y234" s="62"/>
      <c r="Z234" s="62"/>
      <c r="AA234" s="62"/>
      <c r="AD234" s="96"/>
      <c r="AE234" s="33"/>
      <c r="AF234" s="88"/>
      <c r="AG234" s="88"/>
      <c r="AH234" s="88"/>
      <c r="AI234" s="88"/>
      <c r="AJ234" s="88"/>
      <c r="AK234" s="119"/>
      <c r="AL234" s="88"/>
      <c r="AM234" s="88"/>
      <c r="AN234" s="88"/>
      <c r="AO234" s="88"/>
      <c r="AP234" s="62"/>
      <c r="AQ234" s="62"/>
      <c r="AR234" s="62"/>
      <c r="AU234" s="23"/>
      <c r="AV234" s="15"/>
      <c r="AW234" s="15"/>
      <c r="AX234" s="15"/>
      <c r="AY234" s="15"/>
    </row>
    <row r="235" spans="1:51" ht="15" customHeight="1" x14ac:dyDescent="0.35">
      <c r="A235" s="15"/>
      <c r="B235" s="15"/>
      <c r="C235" s="15"/>
      <c r="D235" s="15"/>
      <c r="E235" s="15"/>
      <c r="F235" s="15"/>
      <c r="G235" s="15"/>
      <c r="H235" s="23"/>
      <c r="I235" s="23"/>
      <c r="J235" s="15"/>
      <c r="K235" s="15"/>
      <c r="L235" s="15"/>
      <c r="M235" s="15"/>
      <c r="N235" s="15"/>
      <c r="O235" s="15"/>
      <c r="P235" s="15"/>
      <c r="R235" s="62"/>
      <c r="S235" s="62"/>
      <c r="T235" s="62"/>
      <c r="U235" s="62"/>
      <c r="V235" s="62"/>
      <c r="W235" s="62"/>
      <c r="X235" s="62"/>
      <c r="Y235" s="62"/>
      <c r="Z235" s="62"/>
      <c r="AA235" s="62"/>
      <c r="AD235" s="96"/>
      <c r="AE235" s="33"/>
      <c r="AF235" s="88"/>
      <c r="AG235" s="88"/>
      <c r="AH235" s="88"/>
      <c r="AI235" s="88"/>
      <c r="AJ235" s="88"/>
      <c r="AK235" s="119"/>
      <c r="AL235" s="88"/>
      <c r="AM235" s="88"/>
      <c r="AN235" s="88"/>
      <c r="AO235" s="88"/>
      <c r="AP235" s="62"/>
      <c r="AQ235" s="62"/>
      <c r="AR235" s="62"/>
      <c r="AU235" s="23"/>
      <c r="AV235" s="15"/>
      <c r="AW235" s="15"/>
      <c r="AX235" s="15"/>
      <c r="AY235" s="15"/>
    </row>
    <row r="236" spans="1:51" ht="15" customHeight="1" x14ac:dyDescent="0.35">
      <c r="A236" s="15"/>
      <c r="B236" s="15"/>
      <c r="C236" s="15"/>
      <c r="D236" s="15"/>
      <c r="E236" s="15"/>
      <c r="F236" s="15"/>
      <c r="G236" s="15"/>
      <c r="H236" s="23"/>
      <c r="I236" s="23"/>
      <c r="J236" s="15"/>
      <c r="K236" s="15"/>
      <c r="L236" s="15"/>
      <c r="M236" s="15"/>
      <c r="N236" s="15"/>
      <c r="O236" s="15"/>
      <c r="P236" s="15"/>
      <c r="R236" s="62"/>
      <c r="S236" s="62"/>
      <c r="T236" s="62"/>
      <c r="U236" s="62"/>
      <c r="V236" s="62"/>
      <c r="W236" s="62"/>
      <c r="X236" s="62"/>
      <c r="Y236" s="62"/>
      <c r="Z236" s="62"/>
      <c r="AA236" s="62"/>
      <c r="AD236" s="96"/>
      <c r="AE236" s="33"/>
      <c r="AF236" s="88"/>
      <c r="AG236" s="88"/>
      <c r="AH236" s="88"/>
      <c r="AI236" s="88"/>
      <c r="AJ236" s="88"/>
      <c r="AK236" s="119"/>
      <c r="AL236" s="88"/>
      <c r="AM236" s="88"/>
      <c r="AN236" s="88"/>
      <c r="AO236" s="88"/>
      <c r="AP236" s="62"/>
      <c r="AQ236" s="62"/>
      <c r="AR236" s="62"/>
      <c r="AU236" s="23"/>
      <c r="AV236" s="15"/>
      <c r="AW236" s="15"/>
      <c r="AX236" s="15"/>
      <c r="AY236" s="15"/>
    </row>
    <row r="237" spans="1:51" ht="15" customHeight="1" x14ac:dyDescent="0.35">
      <c r="A237" s="15"/>
      <c r="B237" s="15"/>
      <c r="C237" s="15"/>
      <c r="D237" s="15"/>
      <c r="E237" s="15"/>
      <c r="F237" s="15"/>
      <c r="G237" s="15"/>
      <c r="H237" s="23"/>
      <c r="I237" s="23"/>
      <c r="J237" s="15"/>
      <c r="K237" s="15"/>
      <c r="L237" s="15"/>
      <c r="M237" s="15"/>
      <c r="N237" s="15"/>
      <c r="O237" s="15"/>
      <c r="P237" s="15"/>
      <c r="R237" s="62"/>
      <c r="S237" s="62"/>
      <c r="T237" s="62"/>
      <c r="U237" s="62"/>
      <c r="V237" s="62"/>
      <c r="W237" s="62"/>
      <c r="X237" s="62"/>
      <c r="Y237" s="62"/>
      <c r="Z237" s="62"/>
      <c r="AA237" s="62"/>
      <c r="AD237" s="96"/>
      <c r="AE237" s="33"/>
      <c r="AF237" s="88"/>
      <c r="AG237" s="88"/>
      <c r="AH237" s="88"/>
      <c r="AI237" s="88"/>
      <c r="AJ237" s="88"/>
      <c r="AK237" s="119"/>
      <c r="AL237" s="88"/>
      <c r="AM237" s="88"/>
      <c r="AN237" s="88"/>
      <c r="AO237" s="88"/>
      <c r="AP237" s="62"/>
      <c r="AQ237" s="62"/>
      <c r="AR237" s="62"/>
      <c r="AU237" s="23"/>
      <c r="AV237" s="15"/>
      <c r="AW237" s="15"/>
      <c r="AX237" s="15"/>
      <c r="AY237" s="15"/>
    </row>
    <row r="238" spans="1:51" ht="15" customHeight="1" x14ac:dyDescent="0.35">
      <c r="A238" s="15"/>
      <c r="B238" s="15"/>
      <c r="C238" s="15"/>
      <c r="D238" s="15"/>
      <c r="E238" s="15"/>
      <c r="F238" s="15"/>
      <c r="G238" s="15"/>
      <c r="H238" s="23"/>
      <c r="I238" s="23"/>
      <c r="J238" s="15"/>
      <c r="K238" s="15"/>
      <c r="L238" s="15"/>
      <c r="M238" s="15"/>
      <c r="N238" s="15"/>
      <c r="O238" s="15"/>
      <c r="P238" s="15"/>
      <c r="R238" s="62"/>
      <c r="S238" s="62"/>
      <c r="T238" s="62"/>
      <c r="U238" s="62"/>
      <c r="V238" s="62"/>
      <c r="W238" s="62"/>
      <c r="X238" s="62"/>
      <c r="Y238" s="62"/>
      <c r="Z238" s="62"/>
      <c r="AA238" s="62"/>
      <c r="AD238" s="96"/>
      <c r="AE238" s="33"/>
      <c r="AF238" s="88"/>
      <c r="AG238" s="88"/>
      <c r="AH238" s="88"/>
      <c r="AI238" s="88"/>
      <c r="AJ238" s="88"/>
      <c r="AK238" s="119"/>
      <c r="AL238" s="88"/>
      <c r="AM238" s="88"/>
      <c r="AN238" s="88"/>
      <c r="AO238" s="88"/>
      <c r="AP238" s="62"/>
      <c r="AQ238" s="62"/>
      <c r="AR238" s="62"/>
      <c r="AU238" s="23"/>
      <c r="AV238" s="15"/>
      <c r="AW238" s="15"/>
      <c r="AX238" s="15"/>
      <c r="AY238" s="15"/>
    </row>
    <row r="239" spans="1:51" ht="15" customHeight="1" x14ac:dyDescent="0.35">
      <c r="A239" s="15"/>
      <c r="B239" s="15"/>
      <c r="C239" s="15"/>
      <c r="D239" s="15"/>
      <c r="E239" s="15"/>
      <c r="F239" s="15"/>
      <c r="G239" s="15"/>
      <c r="H239" s="23"/>
      <c r="I239" s="23"/>
      <c r="J239" s="15"/>
      <c r="K239" s="15"/>
      <c r="L239" s="15"/>
      <c r="M239" s="15"/>
      <c r="N239" s="15"/>
      <c r="O239" s="15"/>
      <c r="P239" s="15"/>
      <c r="R239" s="62"/>
      <c r="S239" s="62"/>
      <c r="T239" s="62"/>
      <c r="U239" s="62"/>
      <c r="V239" s="62"/>
      <c r="W239" s="62"/>
      <c r="X239" s="62"/>
      <c r="Y239" s="62"/>
      <c r="Z239" s="62"/>
      <c r="AA239" s="62"/>
      <c r="AD239" s="96"/>
      <c r="AE239" s="33"/>
      <c r="AF239" s="88"/>
      <c r="AG239" s="88"/>
      <c r="AH239" s="88"/>
      <c r="AI239" s="88"/>
      <c r="AJ239" s="88"/>
      <c r="AK239" s="119"/>
      <c r="AL239" s="88"/>
      <c r="AM239" s="88"/>
      <c r="AN239" s="88"/>
      <c r="AO239" s="88"/>
      <c r="AP239" s="62"/>
      <c r="AQ239" s="62"/>
      <c r="AR239" s="62"/>
      <c r="AU239" s="23"/>
      <c r="AV239" s="15"/>
      <c r="AW239" s="15"/>
      <c r="AX239" s="15"/>
      <c r="AY239" s="15"/>
    </row>
    <row r="240" spans="1:51" ht="15" customHeight="1" x14ac:dyDescent="0.35">
      <c r="A240" s="15"/>
      <c r="B240" s="15"/>
      <c r="C240" s="15"/>
      <c r="D240" s="15"/>
      <c r="E240" s="15"/>
      <c r="F240" s="15"/>
      <c r="G240" s="15"/>
      <c r="H240" s="23"/>
      <c r="I240" s="23"/>
      <c r="J240" s="15"/>
      <c r="K240" s="15"/>
      <c r="L240" s="15"/>
      <c r="M240" s="15"/>
      <c r="N240" s="15"/>
      <c r="O240" s="15"/>
      <c r="P240" s="15"/>
      <c r="R240" s="62"/>
      <c r="S240" s="62"/>
      <c r="T240" s="62"/>
      <c r="U240" s="62"/>
      <c r="V240" s="62"/>
      <c r="W240" s="62"/>
      <c r="X240" s="62"/>
      <c r="Y240" s="62"/>
      <c r="Z240" s="62"/>
      <c r="AA240" s="62"/>
      <c r="AD240" s="96"/>
      <c r="AE240" s="33"/>
      <c r="AF240" s="88"/>
      <c r="AG240" s="88"/>
      <c r="AH240" s="88"/>
      <c r="AI240" s="88"/>
      <c r="AJ240" s="88"/>
      <c r="AK240" s="119"/>
      <c r="AL240" s="88"/>
      <c r="AM240" s="88"/>
      <c r="AN240" s="88"/>
      <c r="AO240" s="88"/>
      <c r="AP240" s="62"/>
      <c r="AQ240" s="62"/>
      <c r="AR240" s="62"/>
      <c r="AU240" s="23"/>
      <c r="AV240" s="15"/>
      <c r="AW240" s="15"/>
      <c r="AX240" s="15"/>
      <c r="AY240" s="15"/>
    </row>
    <row r="241" spans="1:51" ht="15" customHeight="1" x14ac:dyDescent="0.35">
      <c r="A241" s="15"/>
      <c r="B241" s="15"/>
      <c r="C241" s="15"/>
      <c r="D241" s="15"/>
      <c r="E241" s="15"/>
      <c r="F241" s="15"/>
      <c r="G241" s="15"/>
      <c r="H241" s="23"/>
      <c r="I241" s="23"/>
      <c r="J241" s="15"/>
      <c r="K241" s="15"/>
      <c r="L241" s="15"/>
      <c r="M241" s="15"/>
      <c r="N241" s="15"/>
      <c r="O241" s="15"/>
      <c r="P241" s="15"/>
      <c r="R241" s="62"/>
      <c r="S241" s="62"/>
      <c r="T241" s="62"/>
      <c r="U241" s="62"/>
      <c r="V241" s="62"/>
      <c r="W241" s="62"/>
      <c r="X241" s="62"/>
      <c r="Y241" s="62"/>
      <c r="Z241" s="62"/>
      <c r="AA241" s="62"/>
      <c r="AD241" s="96"/>
      <c r="AE241" s="33"/>
      <c r="AF241" s="88"/>
      <c r="AG241" s="88"/>
      <c r="AH241" s="88"/>
      <c r="AI241" s="88"/>
      <c r="AJ241" s="88"/>
      <c r="AK241" s="119"/>
      <c r="AL241" s="88"/>
      <c r="AM241" s="88"/>
      <c r="AN241" s="88"/>
      <c r="AO241" s="88"/>
      <c r="AP241" s="62"/>
      <c r="AQ241" s="62"/>
      <c r="AR241" s="62"/>
      <c r="AU241" s="23"/>
      <c r="AV241" s="15"/>
      <c r="AW241" s="15"/>
      <c r="AX241" s="15"/>
      <c r="AY241" s="15"/>
    </row>
    <row r="242" spans="1:51" ht="15" customHeight="1" x14ac:dyDescent="0.35">
      <c r="A242" s="15"/>
      <c r="B242" s="15"/>
      <c r="C242" s="15"/>
      <c r="D242" s="15"/>
      <c r="E242" s="15"/>
      <c r="F242" s="15"/>
      <c r="G242" s="15"/>
      <c r="H242" s="23"/>
      <c r="I242" s="23"/>
      <c r="J242" s="15"/>
      <c r="K242" s="15"/>
      <c r="L242" s="15"/>
      <c r="M242" s="15"/>
      <c r="N242" s="15"/>
      <c r="O242" s="15"/>
      <c r="P242" s="15"/>
      <c r="R242" s="62"/>
      <c r="S242" s="62"/>
      <c r="T242" s="62"/>
      <c r="U242" s="62"/>
      <c r="V242" s="62"/>
      <c r="W242" s="62"/>
      <c r="X242" s="62"/>
      <c r="Y242" s="62"/>
      <c r="Z242" s="62"/>
      <c r="AA242" s="62"/>
      <c r="AD242" s="96"/>
      <c r="AE242" s="33"/>
      <c r="AF242" s="88"/>
      <c r="AG242" s="88"/>
      <c r="AH242" s="88"/>
      <c r="AI242" s="88"/>
      <c r="AJ242" s="88"/>
      <c r="AK242" s="119"/>
      <c r="AL242" s="88"/>
      <c r="AM242" s="88"/>
      <c r="AN242" s="88"/>
      <c r="AO242" s="88"/>
      <c r="AP242" s="62"/>
      <c r="AQ242" s="62"/>
      <c r="AR242" s="62"/>
      <c r="AU242" s="23"/>
      <c r="AV242" s="15"/>
      <c r="AW242" s="15"/>
      <c r="AX242" s="15"/>
      <c r="AY242" s="15"/>
    </row>
    <row r="243" spans="1:51" ht="15" customHeight="1" x14ac:dyDescent="0.35">
      <c r="A243" s="15"/>
      <c r="B243" s="15"/>
      <c r="C243" s="15"/>
      <c r="D243" s="15"/>
      <c r="E243" s="15"/>
      <c r="F243" s="15"/>
      <c r="G243" s="15"/>
      <c r="H243" s="23"/>
      <c r="I243" s="23"/>
      <c r="J243" s="15"/>
      <c r="K243" s="15"/>
      <c r="L243" s="15"/>
      <c r="M243" s="15"/>
      <c r="N243" s="15"/>
      <c r="O243" s="15"/>
      <c r="P243" s="15"/>
      <c r="R243" s="62"/>
      <c r="S243" s="62"/>
      <c r="T243" s="62"/>
      <c r="U243" s="62"/>
      <c r="V243" s="62"/>
      <c r="W243" s="62"/>
      <c r="X243" s="62"/>
      <c r="Y243" s="62"/>
      <c r="Z243" s="62"/>
      <c r="AA243" s="62"/>
      <c r="AD243" s="96"/>
      <c r="AE243" s="33"/>
      <c r="AF243" s="88"/>
      <c r="AG243" s="88"/>
      <c r="AH243" s="88"/>
      <c r="AI243" s="88"/>
      <c r="AJ243" s="88"/>
      <c r="AK243" s="119"/>
      <c r="AL243" s="88"/>
      <c r="AM243" s="88"/>
      <c r="AN243" s="88"/>
      <c r="AO243" s="88"/>
      <c r="AP243" s="62"/>
      <c r="AQ243" s="62"/>
      <c r="AR243" s="62"/>
      <c r="AU243" s="23"/>
      <c r="AV243" s="15"/>
      <c r="AW243" s="15"/>
      <c r="AX243" s="15"/>
      <c r="AY243" s="15"/>
    </row>
    <row r="244" spans="1:51" ht="15" customHeight="1" x14ac:dyDescent="0.35">
      <c r="A244" s="15"/>
      <c r="B244" s="15"/>
      <c r="C244" s="15"/>
      <c r="D244" s="15"/>
      <c r="E244" s="15"/>
      <c r="F244" s="15"/>
      <c r="G244" s="15"/>
      <c r="H244" s="23"/>
      <c r="I244" s="23"/>
      <c r="J244" s="15"/>
      <c r="K244" s="15"/>
      <c r="L244" s="15"/>
      <c r="M244" s="15"/>
      <c r="N244" s="15"/>
      <c r="O244" s="15"/>
      <c r="P244" s="15"/>
      <c r="R244" s="62"/>
      <c r="S244" s="62"/>
      <c r="T244" s="62"/>
      <c r="U244" s="62"/>
      <c r="V244" s="62"/>
      <c r="W244" s="62"/>
      <c r="X244" s="62"/>
      <c r="Y244" s="62"/>
      <c r="Z244" s="62"/>
      <c r="AA244" s="62"/>
      <c r="AD244" s="96"/>
      <c r="AE244" s="33"/>
      <c r="AF244" s="88"/>
      <c r="AG244" s="88"/>
      <c r="AH244" s="88"/>
      <c r="AI244" s="88"/>
      <c r="AJ244" s="88"/>
      <c r="AK244" s="119"/>
      <c r="AL244" s="88"/>
      <c r="AM244" s="88"/>
      <c r="AN244" s="88"/>
      <c r="AO244" s="88"/>
      <c r="AP244" s="62"/>
      <c r="AQ244" s="62"/>
      <c r="AR244" s="62"/>
      <c r="AU244" s="23"/>
      <c r="AV244" s="15"/>
      <c r="AW244" s="15"/>
      <c r="AX244" s="15"/>
      <c r="AY244" s="15"/>
    </row>
    <row r="245" spans="1:51" ht="15" customHeight="1" x14ac:dyDescent="0.35">
      <c r="A245" s="15"/>
      <c r="B245" s="15"/>
      <c r="C245" s="15"/>
      <c r="D245" s="15"/>
      <c r="E245" s="15"/>
      <c r="F245" s="15"/>
      <c r="G245" s="15"/>
      <c r="H245" s="23"/>
      <c r="I245" s="23"/>
      <c r="J245" s="15"/>
      <c r="K245" s="15"/>
      <c r="L245" s="15"/>
      <c r="M245" s="15"/>
      <c r="N245" s="15"/>
      <c r="O245" s="15"/>
      <c r="P245" s="15"/>
      <c r="R245" s="62"/>
      <c r="S245" s="62"/>
      <c r="T245" s="62"/>
      <c r="U245" s="62"/>
      <c r="V245" s="62"/>
      <c r="W245" s="62"/>
      <c r="X245" s="62"/>
      <c r="Y245" s="62"/>
      <c r="Z245" s="62"/>
      <c r="AA245" s="62"/>
      <c r="AD245" s="96"/>
      <c r="AE245" s="33"/>
      <c r="AF245" s="88"/>
      <c r="AG245" s="88"/>
      <c r="AH245" s="88"/>
      <c r="AI245" s="88"/>
      <c r="AJ245" s="88"/>
      <c r="AK245" s="119"/>
      <c r="AL245" s="88"/>
      <c r="AM245" s="88"/>
      <c r="AN245" s="88"/>
      <c r="AO245" s="88"/>
      <c r="AP245" s="62"/>
      <c r="AQ245" s="62"/>
      <c r="AR245" s="62"/>
      <c r="AU245" s="23"/>
      <c r="AV245" s="15"/>
      <c r="AW245" s="15"/>
      <c r="AX245" s="15"/>
      <c r="AY245" s="15"/>
    </row>
    <row r="246" spans="1:51" ht="15" customHeight="1" x14ac:dyDescent="0.35">
      <c r="A246" s="15"/>
      <c r="B246" s="15"/>
      <c r="C246" s="15"/>
      <c r="D246" s="15"/>
      <c r="E246" s="15"/>
      <c r="F246" s="15"/>
      <c r="G246" s="15"/>
      <c r="H246" s="23"/>
      <c r="I246" s="23"/>
      <c r="J246" s="15"/>
      <c r="K246" s="15"/>
      <c r="L246" s="15"/>
      <c r="M246" s="15"/>
      <c r="N246" s="15"/>
      <c r="O246" s="15"/>
      <c r="P246" s="15"/>
      <c r="R246" s="62"/>
      <c r="S246" s="62"/>
      <c r="T246" s="62"/>
      <c r="U246" s="62"/>
      <c r="V246" s="62"/>
      <c r="W246" s="62"/>
      <c r="X246" s="62"/>
      <c r="Y246" s="62"/>
      <c r="Z246" s="62"/>
      <c r="AA246" s="62"/>
      <c r="AD246" s="96"/>
      <c r="AE246" s="33"/>
      <c r="AF246" s="88"/>
      <c r="AG246" s="88"/>
      <c r="AH246" s="88"/>
      <c r="AI246" s="88"/>
      <c r="AJ246" s="88"/>
      <c r="AK246" s="119"/>
      <c r="AL246" s="88"/>
      <c r="AM246" s="88"/>
      <c r="AN246" s="88"/>
      <c r="AO246" s="88"/>
      <c r="AP246" s="62"/>
      <c r="AQ246" s="62"/>
      <c r="AR246" s="62"/>
      <c r="AU246" s="23"/>
      <c r="AV246" s="15"/>
      <c r="AW246" s="15"/>
      <c r="AX246" s="15"/>
      <c r="AY246" s="15"/>
    </row>
    <row r="247" spans="1:51" ht="15" customHeight="1" x14ac:dyDescent="0.35">
      <c r="A247" s="15"/>
      <c r="B247" s="15"/>
      <c r="C247" s="15"/>
      <c r="D247" s="15"/>
      <c r="E247" s="15"/>
      <c r="F247" s="15"/>
      <c r="G247" s="15"/>
      <c r="H247" s="23"/>
      <c r="I247" s="23"/>
      <c r="J247" s="15"/>
      <c r="K247" s="15"/>
      <c r="L247" s="15"/>
      <c r="M247" s="15"/>
      <c r="N247" s="15"/>
      <c r="O247" s="15"/>
      <c r="P247" s="15"/>
      <c r="R247" s="62"/>
      <c r="S247" s="62"/>
      <c r="T247" s="62"/>
      <c r="U247" s="62"/>
      <c r="V247" s="62"/>
      <c r="W247" s="62"/>
      <c r="X247" s="62"/>
      <c r="Y247" s="62"/>
      <c r="Z247" s="62"/>
      <c r="AA247" s="62"/>
      <c r="AD247" s="96"/>
      <c r="AE247" s="33"/>
      <c r="AF247" s="88"/>
      <c r="AG247" s="88"/>
      <c r="AH247" s="88"/>
      <c r="AI247" s="88"/>
      <c r="AJ247" s="88"/>
      <c r="AK247" s="119"/>
      <c r="AL247" s="88"/>
      <c r="AM247" s="88"/>
      <c r="AN247" s="88"/>
      <c r="AO247" s="88"/>
      <c r="AP247" s="62"/>
      <c r="AQ247" s="62"/>
      <c r="AR247" s="62"/>
      <c r="AU247" s="23"/>
      <c r="AV247" s="15"/>
      <c r="AW247" s="15"/>
      <c r="AX247" s="15"/>
      <c r="AY247" s="15"/>
    </row>
    <row r="248" spans="1:51" ht="15" customHeight="1" x14ac:dyDescent="0.35">
      <c r="A248" s="15"/>
      <c r="B248" s="15"/>
      <c r="C248" s="15"/>
      <c r="D248" s="15"/>
      <c r="E248" s="15"/>
      <c r="F248" s="15"/>
      <c r="G248" s="15"/>
      <c r="H248" s="23"/>
      <c r="I248" s="23"/>
      <c r="J248" s="15"/>
      <c r="K248" s="15"/>
      <c r="L248" s="15"/>
      <c r="M248" s="15"/>
      <c r="N248" s="15"/>
      <c r="O248" s="15"/>
      <c r="P248" s="15"/>
      <c r="R248" s="62"/>
      <c r="S248" s="62"/>
      <c r="T248" s="62"/>
      <c r="U248" s="62"/>
      <c r="V248" s="62"/>
      <c r="W248" s="62"/>
      <c r="X248" s="62"/>
      <c r="Y248" s="62"/>
      <c r="Z248" s="62"/>
      <c r="AA248" s="62"/>
      <c r="AD248" s="96"/>
      <c r="AE248" s="33"/>
      <c r="AF248" s="88"/>
      <c r="AG248" s="88"/>
      <c r="AH248" s="88"/>
      <c r="AI248" s="88"/>
      <c r="AJ248" s="88"/>
      <c r="AK248" s="119"/>
      <c r="AL248" s="88"/>
      <c r="AM248" s="88"/>
      <c r="AN248" s="88"/>
      <c r="AO248" s="88"/>
      <c r="AP248" s="62"/>
      <c r="AQ248" s="62"/>
      <c r="AR248" s="62"/>
      <c r="AU248" s="23"/>
      <c r="AV248" s="15"/>
      <c r="AW248" s="15"/>
      <c r="AX248" s="15"/>
      <c r="AY248" s="15"/>
    </row>
    <row r="249" spans="1:51" ht="15" customHeight="1" x14ac:dyDescent="0.35">
      <c r="A249" s="15"/>
      <c r="B249" s="15"/>
      <c r="C249" s="15"/>
      <c r="D249" s="15"/>
      <c r="E249" s="15"/>
      <c r="F249" s="15"/>
      <c r="G249" s="15"/>
      <c r="H249" s="23"/>
      <c r="I249" s="23"/>
      <c r="J249" s="15"/>
      <c r="K249" s="15"/>
      <c r="L249" s="15"/>
      <c r="M249" s="15"/>
      <c r="N249" s="15"/>
      <c r="O249" s="15"/>
      <c r="P249" s="15"/>
      <c r="R249" s="62"/>
      <c r="S249" s="62"/>
      <c r="T249" s="62"/>
      <c r="U249" s="62"/>
      <c r="V249" s="62"/>
      <c r="W249" s="62"/>
      <c r="X249" s="62"/>
      <c r="Y249" s="62"/>
      <c r="Z249" s="62"/>
      <c r="AA249" s="62"/>
      <c r="AD249" s="96"/>
      <c r="AE249" s="33"/>
      <c r="AF249" s="88"/>
      <c r="AG249" s="88"/>
      <c r="AH249" s="88"/>
      <c r="AI249" s="88"/>
      <c r="AJ249" s="88"/>
      <c r="AK249" s="119"/>
      <c r="AL249" s="88"/>
      <c r="AM249" s="88"/>
      <c r="AN249" s="88"/>
      <c r="AO249" s="88"/>
      <c r="AP249" s="62"/>
      <c r="AQ249" s="62"/>
      <c r="AR249" s="62"/>
      <c r="AU249" s="23"/>
      <c r="AV249" s="15"/>
      <c r="AW249" s="15"/>
      <c r="AX249" s="15"/>
      <c r="AY249" s="15"/>
    </row>
    <row r="250" spans="1:51" ht="15" customHeight="1" x14ac:dyDescent="0.35">
      <c r="A250" s="15"/>
      <c r="B250" s="15"/>
      <c r="C250" s="15"/>
      <c r="D250" s="15"/>
      <c r="E250" s="15"/>
      <c r="F250" s="15"/>
      <c r="G250" s="15"/>
      <c r="H250" s="23"/>
      <c r="I250" s="23"/>
      <c r="J250" s="15"/>
      <c r="K250" s="15"/>
      <c r="L250" s="15"/>
      <c r="M250" s="15"/>
      <c r="N250" s="15"/>
      <c r="O250" s="15"/>
      <c r="P250" s="15"/>
      <c r="R250" s="62"/>
      <c r="S250" s="62"/>
      <c r="T250" s="62"/>
      <c r="U250" s="62"/>
      <c r="V250" s="62"/>
      <c r="W250" s="62"/>
      <c r="X250" s="62"/>
      <c r="Y250" s="62"/>
      <c r="Z250" s="62"/>
      <c r="AA250" s="62"/>
      <c r="AD250" s="96"/>
      <c r="AE250" s="33"/>
      <c r="AF250" s="88"/>
      <c r="AG250" s="88"/>
      <c r="AH250" s="88"/>
      <c r="AI250" s="88"/>
      <c r="AJ250" s="88"/>
      <c r="AK250" s="119"/>
      <c r="AL250" s="88"/>
      <c r="AM250" s="88"/>
      <c r="AN250" s="88"/>
      <c r="AO250" s="88"/>
      <c r="AP250" s="62"/>
      <c r="AQ250" s="62"/>
      <c r="AR250" s="62"/>
      <c r="AU250" s="23"/>
      <c r="AV250" s="15"/>
      <c r="AW250" s="15"/>
      <c r="AX250" s="15"/>
      <c r="AY250" s="15"/>
    </row>
    <row r="251" spans="1:51" ht="15" customHeight="1" x14ac:dyDescent="0.35">
      <c r="A251" s="15"/>
      <c r="B251" s="15"/>
      <c r="C251" s="15"/>
      <c r="D251" s="15"/>
      <c r="E251" s="15"/>
      <c r="F251" s="15"/>
      <c r="G251" s="15"/>
      <c r="H251" s="23"/>
      <c r="I251" s="23"/>
      <c r="J251" s="15"/>
      <c r="K251" s="15"/>
      <c r="L251" s="15"/>
      <c r="M251" s="15"/>
      <c r="N251" s="15"/>
      <c r="O251" s="15"/>
      <c r="P251" s="15"/>
      <c r="R251" s="62"/>
      <c r="S251" s="62"/>
      <c r="T251" s="62"/>
      <c r="U251" s="62"/>
      <c r="V251" s="62"/>
      <c r="W251" s="62"/>
      <c r="X251" s="62"/>
      <c r="Y251" s="62"/>
      <c r="Z251" s="62"/>
      <c r="AA251" s="62"/>
      <c r="AD251" s="96"/>
      <c r="AE251" s="33"/>
      <c r="AF251" s="88"/>
      <c r="AG251" s="88"/>
      <c r="AH251" s="88"/>
      <c r="AI251" s="88"/>
      <c r="AJ251" s="88"/>
      <c r="AK251" s="119"/>
      <c r="AL251" s="88"/>
      <c r="AM251" s="88"/>
      <c r="AN251" s="88"/>
      <c r="AO251" s="88"/>
      <c r="AP251" s="62"/>
      <c r="AQ251" s="62"/>
      <c r="AR251" s="62"/>
      <c r="AU251" s="23"/>
      <c r="AV251" s="15"/>
      <c r="AW251" s="15"/>
      <c r="AX251" s="15"/>
      <c r="AY251" s="15"/>
    </row>
    <row r="252" spans="1:51" ht="15" customHeight="1" x14ac:dyDescent="0.35">
      <c r="A252" s="15"/>
      <c r="B252" s="15"/>
      <c r="C252" s="15"/>
      <c r="D252" s="15"/>
      <c r="E252" s="15"/>
      <c r="F252" s="15"/>
      <c r="G252" s="15"/>
      <c r="H252" s="23"/>
      <c r="I252" s="23"/>
      <c r="J252" s="15"/>
      <c r="K252" s="15"/>
      <c r="L252" s="15"/>
      <c r="M252" s="15"/>
      <c r="N252" s="15"/>
      <c r="O252" s="15"/>
      <c r="P252" s="15"/>
      <c r="R252" s="62"/>
      <c r="S252" s="62"/>
      <c r="T252" s="62"/>
      <c r="U252" s="62"/>
      <c r="V252" s="62"/>
      <c r="W252" s="62"/>
      <c r="X252" s="62"/>
      <c r="Y252" s="62"/>
      <c r="Z252" s="62"/>
      <c r="AA252" s="62"/>
      <c r="AD252" s="96"/>
      <c r="AE252" s="33"/>
      <c r="AF252" s="88"/>
      <c r="AG252" s="88"/>
      <c r="AH252" s="88"/>
      <c r="AI252" s="88"/>
      <c r="AJ252" s="88"/>
      <c r="AK252" s="119"/>
      <c r="AL252" s="88"/>
      <c r="AM252" s="88"/>
      <c r="AN252" s="88"/>
      <c r="AO252" s="88"/>
      <c r="AP252" s="62"/>
      <c r="AQ252" s="62"/>
      <c r="AR252" s="62"/>
      <c r="AU252" s="23"/>
      <c r="AV252" s="15"/>
      <c r="AW252" s="15"/>
      <c r="AX252" s="15"/>
      <c r="AY252" s="15"/>
    </row>
    <row r="253" spans="1:51" ht="15" customHeight="1" x14ac:dyDescent="0.35">
      <c r="A253" s="15"/>
      <c r="B253" s="15"/>
      <c r="C253" s="15"/>
      <c r="D253" s="15"/>
      <c r="E253" s="15"/>
      <c r="F253" s="15"/>
      <c r="G253" s="15"/>
      <c r="H253" s="23"/>
      <c r="I253" s="23"/>
      <c r="J253" s="15"/>
      <c r="K253" s="15"/>
      <c r="L253" s="15"/>
      <c r="M253" s="15"/>
      <c r="N253" s="15"/>
      <c r="O253" s="15"/>
      <c r="P253" s="15"/>
      <c r="R253" s="62"/>
      <c r="S253" s="62"/>
      <c r="T253" s="62"/>
      <c r="U253" s="62"/>
      <c r="V253" s="62"/>
      <c r="W253" s="62"/>
      <c r="X253" s="62"/>
      <c r="Y253" s="62"/>
      <c r="Z253" s="62"/>
      <c r="AA253" s="62"/>
      <c r="AD253" s="96"/>
      <c r="AE253" s="33"/>
      <c r="AF253" s="88"/>
      <c r="AG253" s="88"/>
      <c r="AH253" s="88"/>
      <c r="AI253" s="88"/>
      <c r="AJ253" s="88"/>
      <c r="AK253" s="119"/>
      <c r="AL253" s="88"/>
      <c r="AM253" s="88"/>
      <c r="AN253" s="88"/>
      <c r="AO253" s="88"/>
      <c r="AP253" s="62"/>
      <c r="AQ253" s="62"/>
      <c r="AR253" s="62"/>
      <c r="AU253" s="23"/>
      <c r="AV253" s="15"/>
      <c r="AW253" s="15"/>
      <c r="AX253" s="15"/>
      <c r="AY253" s="15"/>
    </row>
    <row r="254" spans="1:51" ht="15" customHeight="1" x14ac:dyDescent="0.35">
      <c r="A254" s="15"/>
      <c r="B254" s="15"/>
      <c r="C254" s="15"/>
      <c r="D254" s="15"/>
      <c r="E254" s="15"/>
      <c r="F254" s="15"/>
      <c r="G254" s="15"/>
      <c r="H254" s="23"/>
      <c r="I254" s="23"/>
      <c r="J254" s="15"/>
      <c r="K254" s="15"/>
      <c r="L254" s="15"/>
      <c r="M254" s="15"/>
      <c r="N254" s="15"/>
      <c r="O254" s="15"/>
      <c r="P254" s="15"/>
      <c r="R254" s="62"/>
      <c r="S254" s="62"/>
      <c r="T254" s="62"/>
      <c r="U254" s="62"/>
      <c r="V254" s="62"/>
      <c r="W254" s="62"/>
      <c r="X254" s="62"/>
      <c r="Y254" s="62"/>
      <c r="Z254" s="62"/>
      <c r="AA254" s="62"/>
      <c r="AD254" s="96"/>
      <c r="AE254" s="33"/>
      <c r="AF254" s="88"/>
      <c r="AG254" s="88"/>
      <c r="AH254" s="88"/>
      <c r="AI254" s="88"/>
      <c r="AJ254" s="88"/>
      <c r="AK254" s="119"/>
      <c r="AL254" s="88"/>
      <c r="AM254" s="88"/>
      <c r="AN254" s="88"/>
      <c r="AO254" s="88"/>
      <c r="AP254" s="62"/>
      <c r="AQ254" s="62"/>
      <c r="AR254" s="62"/>
      <c r="AU254" s="23"/>
      <c r="AV254" s="15"/>
      <c r="AW254" s="15"/>
      <c r="AX254" s="15"/>
      <c r="AY254" s="15"/>
    </row>
    <row r="255" spans="1:51" ht="15" customHeight="1" x14ac:dyDescent="0.35">
      <c r="A255" s="15"/>
      <c r="B255" s="15"/>
      <c r="C255" s="15"/>
      <c r="D255" s="15"/>
      <c r="E255" s="15"/>
      <c r="F255" s="15"/>
      <c r="G255" s="15"/>
      <c r="H255" s="23"/>
      <c r="I255" s="23"/>
      <c r="J255" s="15"/>
      <c r="K255" s="15"/>
      <c r="L255" s="15"/>
      <c r="M255" s="15"/>
      <c r="N255" s="15"/>
      <c r="O255" s="15"/>
      <c r="P255" s="15"/>
      <c r="R255" s="62"/>
      <c r="S255" s="62"/>
      <c r="T255" s="62"/>
      <c r="U255" s="62"/>
      <c r="V255" s="62"/>
      <c r="W255" s="62"/>
      <c r="X255" s="62"/>
      <c r="Y255" s="62"/>
      <c r="Z255" s="62"/>
      <c r="AA255" s="62"/>
      <c r="AD255" s="96"/>
      <c r="AE255" s="33"/>
      <c r="AF255" s="88"/>
      <c r="AG255" s="88"/>
      <c r="AH255" s="88"/>
      <c r="AI255" s="88"/>
      <c r="AJ255" s="88"/>
      <c r="AK255" s="119"/>
      <c r="AL255" s="88"/>
      <c r="AM255" s="88"/>
      <c r="AN255" s="88"/>
      <c r="AO255" s="88"/>
      <c r="AP255" s="62"/>
      <c r="AQ255" s="62"/>
      <c r="AR255" s="62"/>
      <c r="AU255" s="23"/>
      <c r="AV255" s="15"/>
      <c r="AW255" s="15"/>
      <c r="AX255" s="15"/>
      <c r="AY255" s="15"/>
    </row>
    <row r="256" spans="1:51" ht="15" customHeight="1" x14ac:dyDescent="0.35">
      <c r="A256" s="15"/>
      <c r="B256" s="15"/>
      <c r="C256" s="15"/>
      <c r="D256" s="15"/>
      <c r="E256" s="15"/>
      <c r="F256" s="15"/>
      <c r="G256" s="15"/>
      <c r="H256" s="23"/>
      <c r="I256" s="23"/>
      <c r="J256" s="15"/>
      <c r="K256" s="15"/>
      <c r="L256" s="15"/>
      <c r="M256" s="15"/>
      <c r="N256" s="15"/>
      <c r="O256" s="15"/>
      <c r="P256" s="15"/>
      <c r="R256" s="62"/>
      <c r="S256" s="62"/>
      <c r="T256" s="62"/>
      <c r="U256" s="62"/>
      <c r="V256" s="62"/>
      <c r="W256" s="62"/>
      <c r="X256" s="62"/>
      <c r="Y256" s="62"/>
      <c r="Z256" s="62"/>
      <c r="AA256" s="62"/>
      <c r="AD256" s="96"/>
      <c r="AE256" s="33"/>
      <c r="AF256" s="88"/>
      <c r="AG256" s="88"/>
      <c r="AH256" s="88"/>
      <c r="AI256" s="88"/>
      <c r="AJ256" s="88"/>
      <c r="AK256" s="119"/>
      <c r="AL256" s="88"/>
      <c r="AM256" s="88"/>
      <c r="AN256" s="88"/>
      <c r="AO256" s="88"/>
      <c r="AP256" s="62"/>
      <c r="AQ256" s="62"/>
      <c r="AR256" s="62"/>
      <c r="AU256" s="23"/>
      <c r="AV256" s="15"/>
      <c r="AW256" s="15"/>
      <c r="AX256" s="15"/>
      <c r="AY256" s="15"/>
    </row>
    <row r="257" spans="1:51" ht="15" customHeight="1" x14ac:dyDescent="0.35">
      <c r="A257" s="15"/>
      <c r="B257" s="15"/>
      <c r="C257" s="15"/>
      <c r="D257" s="15"/>
      <c r="E257" s="15"/>
      <c r="F257" s="15"/>
      <c r="G257" s="15"/>
      <c r="H257" s="23"/>
      <c r="I257" s="23"/>
      <c r="J257" s="15"/>
      <c r="K257" s="15"/>
      <c r="L257" s="15"/>
      <c r="M257" s="15"/>
      <c r="N257" s="15"/>
      <c r="O257" s="15"/>
      <c r="P257" s="15"/>
      <c r="R257" s="62"/>
      <c r="S257" s="62"/>
      <c r="T257" s="62"/>
      <c r="U257" s="62"/>
      <c r="V257" s="62"/>
      <c r="W257" s="62"/>
      <c r="X257" s="62"/>
      <c r="Y257" s="62"/>
      <c r="Z257" s="62"/>
      <c r="AA257" s="62"/>
      <c r="AD257" s="96"/>
      <c r="AE257" s="33"/>
      <c r="AF257" s="88"/>
      <c r="AG257" s="88"/>
      <c r="AH257" s="88"/>
      <c r="AI257" s="88"/>
      <c r="AJ257" s="88"/>
      <c r="AK257" s="119"/>
      <c r="AL257" s="88"/>
      <c r="AM257" s="88"/>
      <c r="AN257" s="88"/>
      <c r="AO257" s="88"/>
      <c r="AP257" s="62"/>
      <c r="AQ257" s="62"/>
      <c r="AR257" s="62"/>
      <c r="AU257" s="23"/>
      <c r="AV257" s="15"/>
      <c r="AW257" s="15"/>
      <c r="AX257" s="15"/>
      <c r="AY257" s="15"/>
    </row>
    <row r="258" spans="1:51" ht="15" customHeight="1" x14ac:dyDescent="0.35">
      <c r="A258" s="15"/>
      <c r="B258" s="15"/>
      <c r="C258" s="15"/>
      <c r="D258" s="15"/>
      <c r="E258" s="15"/>
      <c r="F258" s="15"/>
      <c r="G258" s="15"/>
      <c r="H258" s="23"/>
      <c r="I258" s="23"/>
      <c r="J258" s="15"/>
      <c r="K258" s="15"/>
      <c r="L258" s="15"/>
      <c r="M258" s="15"/>
      <c r="N258" s="15"/>
      <c r="O258" s="15"/>
      <c r="P258" s="15"/>
      <c r="R258" s="62"/>
      <c r="S258" s="62"/>
      <c r="T258" s="62"/>
      <c r="U258" s="62"/>
      <c r="V258" s="62"/>
      <c r="W258" s="62"/>
      <c r="X258" s="62"/>
      <c r="Y258" s="62"/>
      <c r="Z258" s="62"/>
      <c r="AA258" s="62"/>
      <c r="AD258" s="96"/>
      <c r="AE258" s="33"/>
      <c r="AF258" s="88"/>
      <c r="AG258" s="88"/>
      <c r="AH258" s="88"/>
      <c r="AI258" s="88"/>
      <c r="AJ258" s="88"/>
      <c r="AK258" s="119"/>
      <c r="AL258" s="88"/>
      <c r="AM258" s="88"/>
      <c r="AN258" s="88"/>
      <c r="AO258" s="88"/>
      <c r="AP258" s="62"/>
      <c r="AQ258" s="62"/>
      <c r="AR258" s="62"/>
      <c r="AU258" s="23"/>
      <c r="AV258" s="15"/>
      <c r="AW258" s="15"/>
      <c r="AX258" s="15"/>
      <c r="AY258" s="15"/>
    </row>
    <row r="259" spans="1:51" ht="15" customHeight="1" x14ac:dyDescent="0.35">
      <c r="A259" s="15"/>
      <c r="B259" s="15"/>
      <c r="C259" s="15"/>
      <c r="D259" s="15"/>
      <c r="E259" s="15"/>
      <c r="F259" s="15"/>
      <c r="G259" s="15"/>
      <c r="H259" s="23"/>
      <c r="I259" s="23"/>
      <c r="J259" s="15"/>
      <c r="K259" s="15"/>
      <c r="L259" s="15"/>
      <c r="M259" s="15"/>
      <c r="N259" s="15"/>
      <c r="O259" s="15"/>
      <c r="P259" s="15"/>
      <c r="R259" s="62"/>
      <c r="S259" s="62"/>
      <c r="T259" s="62"/>
      <c r="U259" s="62"/>
      <c r="V259" s="62"/>
      <c r="W259" s="62"/>
      <c r="X259" s="62"/>
      <c r="Y259" s="62"/>
      <c r="Z259" s="62"/>
      <c r="AA259" s="62"/>
      <c r="AD259" s="96"/>
      <c r="AE259" s="33"/>
      <c r="AF259" s="88"/>
      <c r="AG259" s="88"/>
      <c r="AH259" s="88"/>
      <c r="AI259" s="88"/>
      <c r="AJ259" s="88"/>
      <c r="AK259" s="119"/>
      <c r="AL259" s="88"/>
      <c r="AM259" s="88"/>
      <c r="AN259" s="88"/>
      <c r="AO259" s="88"/>
      <c r="AP259" s="62"/>
      <c r="AQ259" s="62"/>
      <c r="AR259" s="62"/>
      <c r="AU259" s="23"/>
      <c r="AV259" s="15"/>
      <c r="AW259" s="15"/>
      <c r="AX259" s="15"/>
      <c r="AY259" s="15"/>
    </row>
    <row r="260" spans="1:51" ht="15" customHeight="1" x14ac:dyDescent="0.35">
      <c r="A260" s="15"/>
      <c r="B260" s="15"/>
      <c r="C260" s="15"/>
      <c r="D260" s="15"/>
      <c r="E260" s="15"/>
      <c r="F260" s="15"/>
      <c r="G260" s="15"/>
      <c r="H260" s="23"/>
      <c r="I260" s="23"/>
      <c r="J260" s="15"/>
      <c r="K260" s="15"/>
      <c r="L260" s="15"/>
      <c r="M260" s="15"/>
      <c r="N260" s="15"/>
      <c r="O260" s="15"/>
      <c r="P260" s="15"/>
      <c r="R260" s="62"/>
      <c r="S260" s="62"/>
      <c r="T260" s="62"/>
      <c r="U260" s="62"/>
      <c r="V260" s="62"/>
      <c r="W260" s="62"/>
      <c r="X260" s="62"/>
      <c r="Y260" s="62"/>
      <c r="Z260" s="62"/>
      <c r="AA260" s="62"/>
      <c r="AD260" s="96"/>
      <c r="AE260" s="33"/>
      <c r="AF260" s="88"/>
      <c r="AG260" s="88"/>
      <c r="AH260" s="88"/>
      <c r="AI260" s="88"/>
      <c r="AJ260" s="88"/>
      <c r="AK260" s="119"/>
      <c r="AL260" s="88"/>
      <c r="AM260" s="88"/>
      <c r="AN260" s="88"/>
      <c r="AO260" s="88"/>
      <c r="AP260" s="62"/>
      <c r="AQ260" s="62"/>
      <c r="AR260" s="62"/>
      <c r="AU260" s="23"/>
      <c r="AV260" s="15"/>
      <c r="AW260" s="15"/>
      <c r="AX260" s="15"/>
      <c r="AY260" s="15"/>
    </row>
    <row r="261" spans="1:51" ht="15" customHeight="1" x14ac:dyDescent="0.35">
      <c r="A261" s="15"/>
      <c r="B261" s="15"/>
      <c r="C261" s="15"/>
      <c r="D261" s="15"/>
      <c r="E261" s="15"/>
      <c r="F261" s="15"/>
      <c r="G261" s="15"/>
      <c r="H261" s="23"/>
      <c r="I261" s="23"/>
      <c r="J261" s="15"/>
      <c r="K261" s="15"/>
      <c r="L261" s="15"/>
      <c r="M261" s="15"/>
      <c r="N261" s="15"/>
      <c r="O261" s="15"/>
      <c r="P261" s="15"/>
      <c r="R261" s="62"/>
      <c r="S261" s="62"/>
      <c r="T261" s="62"/>
      <c r="U261" s="62"/>
      <c r="V261" s="62"/>
      <c r="W261" s="62"/>
      <c r="X261" s="62"/>
      <c r="Y261" s="62"/>
      <c r="Z261" s="62"/>
      <c r="AA261" s="62"/>
      <c r="AD261" s="96"/>
      <c r="AE261" s="33"/>
      <c r="AF261" s="88"/>
      <c r="AG261" s="88"/>
      <c r="AH261" s="88"/>
      <c r="AI261" s="88"/>
      <c r="AJ261" s="88"/>
      <c r="AK261" s="119"/>
      <c r="AL261" s="88"/>
      <c r="AM261" s="88"/>
      <c r="AN261" s="88"/>
      <c r="AO261" s="88"/>
      <c r="AP261" s="62"/>
      <c r="AQ261" s="62"/>
      <c r="AR261" s="62"/>
      <c r="AU261" s="23"/>
      <c r="AV261" s="15"/>
      <c r="AW261" s="15"/>
      <c r="AX261" s="15"/>
      <c r="AY261" s="15"/>
    </row>
    <row r="262" spans="1:51" ht="15" customHeight="1" x14ac:dyDescent="0.35">
      <c r="A262" s="15"/>
      <c r="B262" s="15"/>
      <c r="C262" s="15"/>
      <c r="D262" s="15"/>
      <c r="E262" s="15"/>
      <c r="F262" s="15"/>
      <c r="G262" s="15"/>
      <c r="H262" s="23"/>
      <c r="I262" s="23"/>
      <c r="J262" s="15"/>
      <c r="K262" s="15"/>
      <c r="L262" s="15"/>
      <c r="M262" s="15"/>
      <c r="N262" s="15"/>
      <c r="O262" s="15"/>
      <c r="P262" s="15"/>
      <c r="R262" s="62"/>
      <c r="S262" s="62"/>
      <c r="T262" s="62"/>
      <c r="U262" s="62"/>
      <c r="V262" s="62"/>
      <c r="W262" s="62"/>
      <c r="X262" s="62"/>
      <c r="Y262" s="62"/>
      <c r="Z262" s="62"/>
      <c r="AA262" s="62"/>
      <c r="AD262" s="96"/>
      <c r="AE262" s="33"/>
      <c r="AF262" s="88"/>
      <c r="AG262" s="88"/>
      <c r="AH262" s="88"/>
      <c r="AI262" s="88"/>
      <c r="AJ262" s="88"/>
      <c r="AK262" s="119"/>
      <c r="AL262" s="88"/>
      <c r="AM262" s="88"/>
      <c r="AN262" s="88"/>
      <c r="AO262" s="88"/>
      <c r="AP262" s="62"/>
      <c r="AQ262" s="62"/>
      <c r="AR262" s="62"/>
      <c r="AU262" s="23"/>
      <c r="AV262" s="15"/>
      <c r="AW262" s="15"/>
      <c r="AX262" s="15"/>
      <c r="AY262" s="15"/>
    </row>
    <row r="263" spans="1:51" ht="15" customHeight="1" x14ac:dyDescent="0.35">
      <c r="A263" s="15"/>
      <c r="B263" s="15"/>
      <c r="C263" s="15"/>
      <c r="D263" s="15"/>
      <c r="E263" s="15"/>
      <c r="F263" s="15"/>
      <c r="G263" s="15"/>
      <c r="H263" s="23"/>
      <c r="I263" s="23"/>
      <c r="J263" s="15"/>
      <c r="K263" s="15"/>
      <c r="L263" s="15"/>
      <c r="M263" s="15"/>
      <c r="N263" s="15"/>
      <c r="O263" s="15"/>
      <c r="P263" s="15"/>
      <c r="R263" s="62"/>
      <c r="S263" s="62"/>
      <c r="T263" s="62"/>
      <c r="U263" s="62"/>
      <c r="V263" s="62"/>
      <c r="W263" s="62"/>
      <c r="X263" s="62"/>
      <c r="Y263" s="62"/>
      <c r="Z263" s="62"/>
      <c r="AA263" s="62"/>
      <c r="AD263" s="96"/>
      <c r="AE263" s="33"/>
      <c r="AF263" s="88"/>
      <c r="AG263" s="88"/>
      <c r="AH263" s="88"/>
      <c r="AI263" s="88"/>
      <c r="AJ263" s="88"/>
      <c r="AK263" s="119"/>
      <c r="AL263" s="88"/>
      <c r="AM263" s="88"/>
      <c r="AN263" s="88"/>
      <c r="AO263" s="88"/>
      <c r="AP263" s="62"/>
      <c r="AQ263" s="62"/>
      <c r="AR263" s="62"/>
      <c r="AU263" s="23"/>
      <c r="AV263" s="15"/>
      <c r="AW263" s="15"/>
      <c r="AX263" s="15"/>
      <c r="AY263" s="15"/>
    </row>
    <row r="264" spans="1:51" ht="15" customHeight="1" x14ac:dyDescent="0.35">
      <c r="A264" s="15"/>
      <c r="B264" s="15"/>
      <c r="C264" s="15"/>
      <c r="D264" s="15"/>
      <c r="E264" s="15"/>
      <c r="F264" s="15"/>
      <c r="G264" s="15"/>
      <c r="H264" s="23"/>
      <c r="I264" s="23"/>
      <c r="J264" s="15"/>
      <c r="K264" s="15"/>
      <c r="L264" s="15"/>
      <c r="M264" s="15"/>
      <c r="N264" s="15"/>
      <c r="O264" s="15"/>
      <c r="P264" s="15"/>
      <c r="R264" s="62"/>
      <c r="S264" s="62"/>
      <c r="T264" s="62"/>
      <c r="U264" s="62"/>
      <c r="V264" s="62"/>
      <c r="W264" s="62"/>
      <c r="X264" s="62"/>
      <c r="Y264" s="62"/>
      <c r="Z264" s="62"/>
      <c r="AA264" s="62"/>
      <c r="AD264" s="96"/>
      <c r="AE264" s="33"/>
      <c r="AF264" s="88"/>
      <c r="AG264" s="88"/>
      <c r="AH264" s="88"/>
      <c r="AI264" s="88"/>
      <c r="AJ264" s="88"/>
      <c r="AK264" s="119"/>
      <c r="AL264" s="88"/>
      <c r="AM264" s="88"/>
      <c r="AN264" s="88"/>
      <c r="AO264" s="88"/>
      <c r="AP264" s="62"/>
      <c r="AQ264" s="62"/>
      <c r="AR264" s="62"/>
      <c r="AU264" s="23"/>
      <c r="AV264" s="15"/>
      <c r="AW264" s="15"/>
      <c r="AX264" s="15"/>
      <c r="AY264" s="15"/>
    </row>
    <row r="265" spans="1:51" ht="15" customHeight="1" x14ac:dyDescent="0.35">
      <c r="A265" s="15"/>
      <c r="B265" s="15"/>
      <c r="C265" s="15"/>
      <c r="D265" s="15"/>
      <c r="E265" s="15"/>
      <c r="F265" s="15"/>
      <c r="G265" s="15"/>
      <c r="H265" s="23"/>
      <c r="I265" s="23"/>
      <c r="J265" s="15"/>
      <c r="K265" s="15"/>
      <c r="L265" s="15"/>
      <c r="M265" s="15"/>
      <c r="N265" s="15"/>
      <c r="O265" s="15"/>
      <c r="P265" s="15"/>
      <c r="R265" s="62"/>
      <c r="S265" s="62"/>
      <c r="T265" s="62"/>
      <c r="U265" s="62"/>
      <c r="V265" s="62"/>
      <c r="W265" s="62"/>
      <c r="X265" s="62"/>
      <c r="Y265" s="62"/>
      <c r="Z265" s="62"/>
      <c r="AA265" s="62"/>
      <c r="AD265" s="96"/>
      <c r="AE265" s="33"/>
      <c r="AF265" s="88"/>
      <c r="AG265" s="88"/>
      <c r="AH265" s="88"/>
      <c r="AI265" s="88"/>
      <c r="AJ265" s="88"/>
      <c r="AK265" s="119"/>
      <c r="AL265" s="88"/>
      <c r="AM265" s="88"/>
      <c r="AN265" s="88"/>
      <c r="AO265" s="88"/>
      <c r="AP265" s="62"/>
      <c r="AQ265" s="62"/>
      <c r="AR265" s="62"/>
      <c r="AU265" s="23"/>
      <c r="AV265" s="15"/>
      <c r="AW265" s="15"/>
      <c r="AX265" s="15"/>
      <c r="AY265" s="15"/>
    </row>
    <row r="266" spans="1:51" ht="15" customHeight="1" x14ac:dyDescent="0.35">
      <c r="A266" s="15"/>
      <c r="B266" s="15"/>
      <c r="C266" s="15"/>
      <c r="D266" s="15"/>
      <c r="E266" s="15"/>
      <c r="F266" s="15"/>
      <c r="G266" s="15"/>
      <c r="H266" s="23"/>
      <c r="I266" s="23"/>
      <c r="J266" s="15"/>
      <c r="K266" s="15"/>
      <c r="L266" s="15"/>
      <c r="M266" s="15"/>
      <c r="N266" s="15"/>
      <c r="O266" s="15"/>
      <c r="P266" s="15"/>
      <c r="R266" s="62"/>
      <c r="S266" s="62"/>
      <c r="T266" s="62"/>
      <c r="U266" s="62"/>
      <c r="V266" s="62"/>
      <c r="W266" s="62"/>
      <c r="X266" s="62"/>
      <c r="Y266" s="62"/>
      <c r="Z266" s="62"/>
      <c r="AA266" s="62"/>
      <c r="AD266" s="96"/>
      <c r="AE266" s="33"/>
      <c r="AF266" s="88"/>
      <c r="AG266" s="88"/>
      <c r="AH266" s="88"/>
      <c r="AI266" s="88"/>
      <c r="AJ266" s="88"/>
      <c r="AK266" s="119"/>
      <c r="AL266" s="88"/>
      <c r="AM266" s="88"/>
      <c r="AN266" s="88"/>
      <c r="AO266" s="88"/>
      <c r="AP266" s="62"/>
      <c r="AQ266" s="62"/>
      <c r="AR266" s="62"/>
      <c r="AU266" s="23"/>
      <c r="AV266" s="15"/>
      <c r="AW266" s="15"/>
      <c r="AX266" s="15"/>
      <c r="AY266" s="15"/>
    </row>
    <row r="267" spans="1:51" ht="15" customHeight="1" x14ac:dyDescent="0.35">
      <c r="A267" s="15"/>
      <c r="B267" s="15"/>
      <c r="C267" s="15"/>
      <c r="D267" s="15"/>
      <c r="E267" s="15"/>
      <c r="F267" s="15"/>
      <c r="G267" s="15"/>
      <c r="H267" s="23"/>
      <c r="I267" s="23"/>
      <c r="J267" s="15"/>
      <c r="K267" s="15"/>
      <c r="L267" s="15"/>
      <c r="M267" s="15"/>
      <c r="N267" s="15"/>
      <c r="O267" s="15"/>
      <c r="P267" s="15"/>
      <c r="R267" s="62"/>
      <c r="S267" s="62"/>
      <c r="T267" s="62"/>
      <c r="U267" s="62"/>
      <c r="V267" s="62"/>
      <c r="W267" s="62"/>
      <c r="X267" s="62"/>
      <c r="Y267" s="62"/>
      <c r="Z267" s="62"/>
      <c r="AA267" s="62"/>
      <c r="AD267" s="96"/>
      <c r="AE267" s="33"/>
      <c r="AF267" s="88"/>
      <c r="AG267" s="88"/>
      <c r="AH267" s="88"/>
      <c r="AI267" s="88"/>
      <c r="AJ267" s="88"/>
      <c r="AK267" s="119"/>
      <c r="AL267" s="88"/>
      <c r="AM267" s="88"/>
      <c r="AN267" s="88"/>
      <c r="AO267" s="88"/>
      <c r="AP267" s="62"/>
      <c r="AQ267" s="62"/>
      <c r="AR267" s="62"/>
      <c r="AU267" s="23"/>
      <c r="AV267" s="15"/>
      <c r="AW267" s="15"/>
      <c r="AX267" s="15"/>
      <c r="AY267" s="15"/>
    </row>
    <row r="268" spans="1:51" ht="15" customHeight="1" x14ac:dyDescent="0.35">
      <c r="A268" s="15"/>
      <c r="B268" s="15"/>
      <c r="C268" s="15"/>
      <c r="D268" s="15"/>
      <c r="E268" s="15"/>
      <c r="F268" s="15"/>
      <c r="G268" s="15"/>
      <c r="H268" s="23"/>
      <c r="I268" s="23"/>
      <c r="J268" s="15"/>
      <c r="K268" s="15"/>
      <c r="L268" s="15"/>
      <c r="M268" s="15"/>
      <c r="N268" s="15"/>
      <c r="O268" s="15"/>
      <c r="P268" s="15"/>
      <c r="R268" s="62"/>
      <c r="S268" s="62"/>
      <c r="T268" s="62"/>
      <c r="U268" s="62"/>
      <c r="V268" s="62"/>
      <c r="W268" s="62"/>
      <c r="X268" s="62"/>
      <c r="Y268" s="62"/>
      <c r="Z268" s="62"/>
      <c r="AA268" s="62"/>
      <c r="AD268" s="96"/>
      <c r="AE268" s="33"/>
      <c r="AF268" s="88"/>
      <c r="AG268" s="88"/>
      <c r="AH268" s="88"/>
      <c r="AI268" s="88"/>
      <c r="AJ268" s="88"/>
      <c r="AK268" s="119"/>
      <c r="AL268" s="88"/>
      <c r="AM268" s="88"/>
      <c r="AN268" s="88"/>
      <c r="AO268" s="88"/>
      <c r="AP268" s="62"/>
      <c r="AQ268" s="62"/>
      <c r="AR268" s="62"/>
      <c r="AU268" s="23"/>
      <c r="AV268" s="15"/>
      <c r="AW268" s="15"/>
      <c r="AX268" s="15"/>
      <c r="AY268" s="15"/>
    </row>
    <row r="269" spans="1:51" ht="15" customHeight="1" x14ac:dyDescent="0.35">
      <c r="A269" s="15"/>
      <c r="B269" s="15"/>
      <c r="C269" s="15"/>
      <c r="D269" s="15"/>
      <c r="E269" s="15"/>
      <c r="F269" s="15"/>
      <c r="G269" s="15"/>
      <c r="H269" s="23"/>
      <c r="I269" s="23"/>
      <c r="J269" s="15"/>
      <c r="K269" s="15"/>
      <c r="L269" s="15"/>
      <c r="M269" s="15"/>
      <c r="N269" s="15"/>
      <c r="O269" s="15"/>
      <c r="P269" s="15"/>
      <c r="R269" s="62"/>
      <c r="S269" s="62"/>
      <c r="T269" s="62"/>
      <c r="U269" s="62"/>
      <c r="V269" s="62"/>
      <c r="W269" s="62"/>
      <c r="X269" s="62"/>
      <c r="Y269" s="62"/>
      <c r="Z269" s="62"/>
      <c r="AA269" s="62"/>
      <c r="AD269" s="96"/>
      <c r="AE269" s="33"/>
      <c r="AF269" s="88"/>
      <c r="AG269" s="88"/>
      <c r="AH269" s="88"/>
      <c r="AI269" s="88"/>
      <c r="AJ269" s="88"/>
      <c r="AK269" s="119"/>
      <c r="AL269" s="88"/>
      <c r="AM269" s="88"/>
      <c r="AN269" s="88"/>
      <c r="AO269" s="88"/>
      <c r="AP269" s="62"/>
      <c r="AQ269" s="62"/>
      <c r="AR269" s="62"/>
      <c r="AU269" s="23"/>
      <c r="AV269" s="15"/>
      <c r="AW269" s="15"/>
      <c r="AX269" s="15"/>
      <c r="AY269" s="15"/>
    </row>
    <row r="270" spans="1:51" ht="15" customHeight="1" x14ac:dyDescent="0.35">
      <c r="A270" s="15"/>
      <c r="B270" s="15"/>
      <c r="C270" s="15"/>
      <c r="D270" s="15"/>
      <c r="E270" s="15"/>
      <c r="F270" s="15"/>
      <c r="G270" s="15"/>
      <c r="H270" s="23"/>
      <c r="I270" s="23"/>
      <c r="J270" s="15"/>
      <c r="K270" s="15"/>
      <c r="L270" s="15"/>
      <c r="M270" s="15"/>
      <c r="N270" s="15"/>
      <c r="O270" s="15"/>
      <c r="P270" s="15"/>
      <c r="R270" s="62"/>
      <c r="S270" s="62"/>
      <c r="T270" s="62"/>
      <c r="U270" s="62"/>
      <c r="V270" s="62"/>
      <c r="W270" s="62"/>
      <c r="X270" s="62"/>
      <c r="Y270" s="62"/>
      <c r="Z270" s="62"/>
      <c r="AA270" s="62"/>
      <c r="AD270" s="96"/>
      <c r="AE270" s="33"/>
      <c r="AF270" s="88"/>
      <c r="AG270" s="88"/>
      <c r="AH270" s="88"/>
      <c r="AI270" s="88"/>
      <c r="AJ270" s="88"/>
      <c r="AK270" s="119"/>
      <c r="AL270" s="88"/>
      <c r="AM270" s="88"/>
      <c r="AN270" s="88"/>
      <c r="AO270" s="88"/>
      <c r="AP270" s="62"/>
      <c r="AQ270" s="62"/>
      <c r="AR270" s="62"/>
      <c r="AU270" s="23"/>
      <c r="AV270" s="15"/>
      <c r="AW270" s="15"/>
      <c r="AX270" s="15"/>
      <c r="AY270" s="15"/>
    </row>
    <row r="271" spans="1:51" ht="15" customHeight="1" x14ac:dyDescent="0.35">
      <c r="A271" s="15"/>
      <c r="B271" s="15"/>
      <c r="C271" s="15"/>
      <c r="D271" s="15"/>
      <c r="E271" s="15"/>
      <c r="F271" s="15"/>
      <c r="G271" s="15"/>
      <c r="H271" s="23"/>
      <c r="I271" s="23"/>
      <c r="J271" s="15"/>
      <c r="K271" s="15"/>
      <c r="L271" s="15"/>
      <c r="M271" s="15"/>
      <c r="N271" s="15"/>
      <c r="O271" s="15"/>
      <c r="P271" s="15"/>
      <c r="R271" s="62"/>
      <c r="S271" s="62"/>
      <c r="T271" s="62"/>
      <c r="U271" s="62"/>
      <c r="V271" s="62"/>
      <c r="W271" s="62"/>
      <c r="X271" s="62"/>
      <c r="Y271" s="62"/>
      <c r="Z271" s="62"/>
      <c r="AA271" s="62"/>
      <c r="AD271" s="96"/>
      <c r="AE271" s="33"/>
      <c r="AF271" s="88"/>
      <c r="AG271" s="88"/>
      <c r="AH271" s="88"/>
      <c r="AI271" s="88"/>
      <c r="AJ271" s="88"/>
      <c r="AK271" s="119"/>
      <c r="AL271" s="88"/>
      <c r="AM271" s="88"/>
      <c r="AN271" s="88"/>
      <c r="AO271" s="88"/>
      <c r="AP271" s="62"/>
      <c r="AQ271" s="62"/>
      <c r="AR271" s="62"/>
      <c r="AU271" s="23"/>
      <c r="AV271" s="15"/>
      <c r="AW271" s="15"/>
      <c r="AX271" s="15"/>
      <c r="AY271" s="15"/>
    </row>
    <row r="272" spans="1:51" ht="15" customHeight="1" x14ac:dyDescent="0.35">
      <c r="A272" s="15"/>
      <c r="B272" s="15"/>
      <c r="C272" s="15"/>
      <c r="D272" s="15"/>
      <c r="E272" s="15"/>
      <c r="F272" s="15"/>
      <c r="G272" s="15"/>
      <c r="H272" s="23"/>
      <c r="I272" s="23"/>
      <c r="J272" s="15"/>
      <c r="K272" s="15"/>
      <c r="L272" s="15"/>
      <c r="M272" s="15"/>
      <c r="N272" s="15"/>
      <c r="O272" s="15"/>
      <c r="P272" s="15"/>
      <c r="R272" s="62"/>
      <c r="S272" s="62"/>
      <c r="T272" s="62"/>
      <c r="U272" s="62"/>
      <c r="V272" s="62"/>
      <c r="W272" s="62"/>
      <c r="X272" s="62"/>
      <c r="Y272" s="62"/>
      <c r="Z272" s="62"/>
      <c r="AA272" s="62"/>
      <c r="AD272" s="96"/>
      <c r="AE272" s="33"/>
      <c r="AF272" s="88"/>
      <c r="AG272" s="88"/>
      <c r="AH272" s="88"/>
      <c r="AI272" s="88"/>
      <c r="AJ272" s="88"/>
      <c r="AK272" s="119"/>
      <c r="AL272" s="88"/>
      <c r="AM272" s="88"/>
      <c r="AN272" s="88"/>
      <c r="AO272" s="88"/>
      <c r="AP272" s="62"/>
      <c r="AQ272" s="62"/>
      <c r="AR272" s="62"/>
      <c r="AU272" s="23"/>
      <c r="AV272" s="15"/>
      <c r="AW272" s="15"/>
      <c r="AX272" s="15"/>
      <c r="AY272" s="15"/>
    </row>
    <row r="273" spans="1:51" ht="15" customHeight="1" x14ac:dyDescent="0.35">
      <c r="A273" s="15"/>
      <c r="B273" s="15"/>
      <c r="C273" s="15"/>
      <c r="D273" s="15"/>
      <c r="E273" s="15"/>
      <c r="F273" s="15"/>
      <c r="G273" s="15"/>
      <c r="H273" s="23"/>
      <c r="I273" s="23"/>
      <c r="J273" s="15"/>
      <c r="K273" s="15"/>
      <c r="L273" s="15"/>
      <c r="M273" s="15"/>
      <c r="N273" s="15"/>
      <c r="O273" s="15"/>
      <c r="P273" s="15"/>
      <c r="R273" s="62"/>
      <c r="S273" s="62"/>
      <c r="T273" s="62"/>
      <c r="U273" s="62"/>
      <c r="V273" s="62"/>
      <c r="W273" s="62"/>
      <c r="X273" s="62"/>
      <c r="Y273" s="62"/>
      <c r="Z273" s="62"/>
      <c r="AA273" s="62"/>
      <c r="AD273" s="96"/>
      <c r="AE273" s="33"/>
      <c r="AF273" s="88"/>
      <c r="AG273" s="88"/>
      <c r="AH273" s="88"/>
      <c r="AI273" s="88"/>
      <c r="AJ273" s="88"/>
      <c r="AK273" s="119"/>
      <c r="AL273" s="88"/>
      <c r="AM273" s="88"/>
      <c r="AN273" s="88"/>
      <c r="AO273" s="88"/>
      <c r="AP273" s="62"/>
      <c r="AQ273" s="62"/>
      <c r="AR273" s="62"/>
      <c r="AU273" s="23"/>
      <c r="AV273" s="15"/>
      <c r="AW273" s="15"/>
      <c r="AX273" s="15"/>
      <c r="AY273" s="15"/>
    </row>
    <row r="274" spans="1:51" ht="15" customHeight="1" x14ac:dyDescent="0.35">
      <c r="A274" s="15"/>
      <c r="B274" s="15"/>
      <c r="C274" s="15"/>
      <c r="D274" s="15"/>
      <c r="E274" s="15"/>
      <c r="F274" s="15"/>
      <c r="G274" s="15"/>
      <c r="H274" s="23"/>
      <c r="I274" s="23"/>
      <c r="J274" s="15"/>
      <c r="K274" s="15"/>
      <c r="L274" s="15"/>
      <c r="M274" s="15"/>
      <c r="N274" s="15"/>
      <c r="O274" s="15"/>
      <c r="P274" s="15"/>
      <c r="R274" s="62"/>
      <c r="S274" s="62"/>
      <c r="T274" s="62"/>
      <c r="U274" s="62"/>
      <c r="V274" s="62"/>
      <c r="W274" s="62"/>
      <c r="X274" s="62"/>
      <c r="Y274" s="62"/>
      <c r="Z274" s="62"/>
      <c r="AA274" s="62"/>
      <c r="AD274" s="96"/>
      <c r="AE274" s="33"/>
      <c r="AF274" s="88"/>
      <c r="AG274" s="88"/>
      <c r="AH274" s="88"/>
      <c r="AI274" s="88"/>
      <c r="AJ274" s="88"/>
      <c r="AK274" s="119"/>
      <c r="AL274" s="88"/>
      <c r="AM274" s="88"/>
      <c r="AN274" s="88"/>
      <c r="AO274" s="88"/>
      <c r="AP274" s="62"/>
      <c r="AQ274" s="62"/>
      <c r="AR274" s="62"/>
      <c r="AU274" s="23"/>
      <c r="AV274" s="15"/>
      <c r="AW274" s="15"/>
      <c r="AX274" s="15"/>
      <c r="AY274" s="15"/>
    </row>
    <row r="275" spans="1:51" ht="15" customHeight="1" x14ac:dyDescent="0.35">
      <c r="A275" s="15"/>
      <c r="B275" s="15"/>
      <c r="C275" s="15"/>
      <c r="D275" s="15"/>
      <c r="E275" s="15"/>
      <c r="F275" s="15"/>
      <c r="G275" s="15"/>
      <c r="H275" s="23"/>
      <c r="I275" s="23"/>
      <c r="J275" s="15"/>
      <c r="K275" s="15"/>
      <c r="L275" s="15"/>
      <c r="M275" s="15"/>
      <c r="N275" s="15"/>
      <c r="O275" s="15"/>
      <c r="P275" s="15"/>
      <c r="R275" s="62"/>
      <c r="S275" s="62"/>
      <c r="T275" s="62"/>
      <c r="U275" s="62"/>
      <c r="V275" s="62"/>
      <c r="W275" s="62"/>
      <c r="X275" s="62"/>
      <c r="Y275" s="62"/>
      <c r="Z275" s="62"/>
      <c r="AA275" s="62"/>
      <c r="AD275" s="96"/>
      <c r="AE275" s="33"/>
      <c r="AF275" s="88"/>
      <c r="AG275" s="88"/>
      <c r="AH275" s="88"/>
      <c r="AI275" s="88"/>
      <c r="AJ275" s="88"/>
      <c r="AK275" s="119"/>
      <c r="AL275" s="88"/>
      <c r="AM275" s="88"/>
      <c r="AN275" s="88"/>
      <c r="AO275" s="88"/>
      <c r="AP275" s="62"/>
      <c r="AQ275" s="62"/>
      <c r="AR275" s="62"/>
      <c r="AU275" s="23"/>
      <c r="AV275" s="15"/>
      <c r="AW275" s="15"/>
      <c r="AX275" s="15"/>
      <c r="AY275" s="15"/>
    </row>
    <row r="276" spans="1:51" ht="15" customHeight="1" x14ac:dyDescent="0.35">
      <c r="A276" s="15"/>
      <c r="B276" s="15"/>
      <c r="C276" s="15"/>
      <c r="D276" s="15"/>
      <c r="E276" s="15"/>
      <c r="F276" s="15"/>
      <c r="G276" s="15"/>
      <c r="H276" s="23"/>
      <c r="I276" s="23"/>
      <c r="J276" s="15"/>
      <c r="K276" s="15"/>
      <c r="L276" s="15"/>
      <c r="M276" s="15"/>
      <c r="N276" s="15"/>
      <c r="O276" s="15"/>
      <c r="P276" s="15"/>
      <c r="R276" s="62"/>
      <c r="S276" s="62"/>
      <c r="T276" s="62"/>
      <c r="U276" s="62"/>
      <c r="V276" s="62"/>
      <c r="W276" s="62"/>
      <c r="X276" s="62"/>
      <c r="Y276" s="62"/>
      <c r="Z276" s="62"/>
      <c r="AA276" s="62"/>
      <c r="AD276" s="96"/>
      <c r="AE276" s="33"/>
      <c r="AF276" s="88"/>
      <c r="AG276" s="88"/>
      <c r="AH276" s="88"/>
      <c r="AI276" s="88"/>
      <c r="AJ276" s="88"/>
      <c r="AK276" s="119"/>
      <c r="AL276" s="88"/>
      <c r="AM276" s="88"/>
      <c r="AN276" s="88"/>
      <c r="AO276" s="88"/>
      <c r="AP276" s="62"/>
      <c r="AQ276" s="62"/>
      <c r="AR276" s="62"/>
      <c r="AU276" s="23"/>
      <c r="AV276" s="15"/>
      <c r="AW276" s="15"/>
      <c r="AX276" s="15"/>
      <c r="AY276" s="15"/>
    </row>
    <row r="277" spans="1:51" ht="15" customHeight="1" x14ac:dyDescent="0.35">
      <c r="A277" s="15"/>
      <c r="B277" s="15"/>
      <c r="C277" s="15"/>
      <c r="D277" s="15"/>
      <c r="E277" s="15"/>
      <c r="F277" s="15"/>
      <c r="G277" s="15"/>
      <c r="H277" s="23"/>
      <c r="I277" s="23"/>
      <c r="J277" s="15"/>
      <c r="K277" s="15"/>
      <c r="L277" s="15"/>
      <c r="M277" s="15"/>
      <c r="N277" s="15"/>
      <c r="O277" s="15"/>
      <c r="P277" s="15"/>
      <c r="R277" s="62"/>
      <c r="S277" s="62"/>
      <c r="T277" s="62"/>
      <c r="U277" s="62"/>
      <c r="V277" s="62"/>
      <c r="W277" s="62"/>
      <c r="X277" s="62"/>
      <c r="Y277" s="62"/>
      <c r="Z277" s="62"/>
      <c r="AA277" s="62"/>
      <c r="AD277" s="96"/>
      <c r="AE277" s="33"/>
      <c r="AF277" s="88"/>
      <c r="AG277" s="88"/>
      <c r="AH277" s="88"/>
      <c r="AI277" s="88"/>
      <c r="AJ277" s="88"/>
      <c r="AK277" s="119"/>
      <c r="AL277" s="88"/>
      <c r="AM277" s="88"/>
      <c r="AN277" s="88"/>
      <c r="AO277" s="88"/>
      <c r="AP277" s="62"/>
      <c r="AQ277" s="62"/>
      <c r="AR277" s="62"/>
      <c r="AU277" s="23"/>
      <c r="AV277" s="15"/>
      <c r="AW277" s="15"/>
      <c r="AX277" s="15"/>
      <c r="AY277" s="15"/>
    </row>
    <row r="278" spans="1:51" ht="15" customHeight="1" x14ac:dyDescent="0.35">
      <c r="A278" s="15"/>
      <c r="B278" s="15"/>
      <c r="C278" s="15"/>
      <c r="D278" s="15"/>
      <c r="E278" s="15"/>
      <c r="F278" s="15"/>
      <c r="G278" s="15"/>
      <c r="H278" s="23"/>
      <c r="I278" s="23"/>
      <c r="J278" s="15"/>
      <c r="K278" s="15"/>
      <c r="L278" s="15"/>
      <c r="M278" s="15"/>
      <c r="N278" s="15"/>
      <c r="O278" s="15"/>
      <c r="P278" s="15"/>
      <c r="R278" s="62"/>
      <c r="S278" s="62"/>
      <c r="T278" s="62"/>
      <c r="U278" s="62"/>
      <c r="V278" s="62"/>
      <c r="W278" s="62"/>
      <c r="X278" s="62"/>
      <c r="Y278" s="62"/>
      <c r="Z278" s="62"/>
      <c r="AA278" s="62"/>
      <c r="AD278" s="96"/>
      <c r="AE278" s="33"/>
      <c r="AF278" s="88"/>
      <c r="AG278" s="88"/>
      <c r="AH278" s="88"/>
      <c r="AI278" s="88"/>
      <c r="AJ278" s="88"/>
      <c r="AK278" s="119"/>
      <c r="AL278" s="88"/>
      <c r="AM278" s="88"/>
      <c r="AN278" s="88"/>
      <c r="AO278" s="88"/>
      <c r="AP278" s="62"/>
      <c r="AQ278" s="62"/>
      <c r="AR278" s="62"/>
      <c r="AU278" s="23"/>
      <c r="AV278" s="15"/>
      <c r="AW278" s="15"/>
      <c r="AX278" s="15"/>
      <c r="AY278" s="15"/>
    </row>
    <row r="279" spans="1:51" ht="15" customHeight="1" x14ac:dyDescent="0.35">
      <c r="A279" s="15"/>
      <c r="B279" s="15"/>
      <c r="C279" s="15"/>
      <c r="D279" s="15"/>
      <c r="E279" s="15"/>
      <c r="F279" s="15"/>
      <c r="G279" s="15"/>
      <c r="H279" s="23"/>
      <c r="I279" s="23"/>
      <c r="J279" s="15"/>
      <c r="K279" s="15"/>
      <c r="L279" s="15"/>
      <c r="M279" s="15"/>
      <c r="N279" s="15"/>
      <c r="O279" s="15"/>
      <c r="P279" s="15"/>
      <c r="R279" s="62"/>
      <c r="S279" s="62"/>
      <c r="T279" s="62"/>
      <c r="U279" s="62"/>
      <c r="V279" s="62"/>
      <c r="W279" s="62"/>
      <c r="X279" s="62"/>
      <c r="Y279" s="62"/>
      <c r="Z279" s="62"/>
      <c r="AA279" s="62"/>
      <c r="AD279" s="96"/>
      <c r="AE279" s="33"/>
      <c r="AF279" s="88"/>
      <c r="AG279" s="88"/>
      <c r="AH279" s="88"/>
      <c r="AI279" s="88"/>
      <c r="AJ279" s="88"/>
      <c r="AK279" s="119"/>
      <c r="AL279" s="88"/>
      <c r="AM279" s="88"/>
      <c r="AN279" s="88"/>
      <c r="AO279" s="88"/>
      <c r="AP279" s="62"/>
      <c r="AQ279" s="62"/>
      <c r="AR279" s="62"/>
      <c r="AU279" s="23"/>
      <c r="AV279" s="15"/>
      <c r="AW279" s="15"/>
      <c r="AX279" s="15"/>
      <c r="AY279" s="15"/>
    </row>
    <row r="280" spans="1:51" ht="15" customHeight="1" x14ac:dyDescent="0.35">
      <c r="A280" s="15"/>
      <c r="B280" s="15"/>
      <c r="C280" s="15"/>
      <c r="D280" s="15"/>
      <c r="E280" s="15"/>
      <c r="F280" s="15"/>
      <c r="G280" s="15"/>
      <c r="H280" s="23"/>
      <c r="I280" s="23"/>
      <c r="J280" s="15"/>
      <c r="K280" s="15"/>
      <c r="L280" s="15"/>
      <c r="M280" s="15"/>
      <c r="N280" s="15"/>
      <c r="O280" s="15"/>
      <c r="P280" s="15"/>
      <c r="R280" s="62"/>
      <c r="S280" s="62"/>
      <c r="T280" s="62"/>
      <c r="U280" s="62"/>
      <c r="V280" s="62"/>
      <c r="W280" s="62"/>
      <c r="X280" s="62"/>
      <c r="Y280" s="62"/>
      <c r="Z280" s="62"/>
      <c r="AA280" s="62"/>
      <c r="AD280" s="96"/>
      <c r="AE280" s="33"/>
      <c r="AF280" s="88"/>
      <c r="AG280" s="88"/>
      <c r="AH280" s="88"/>
      <c r="AI280" s="88"/>
      <c r="AJ280" s="88"/>
      <c r="AK280" s="119"/>
      <c r="AL280" s="88"/>
      <c r="AM280" s="88"/>
      <c r="AN280" s="88"/>
      <c r="AO280" s="88"/>
      <c r="AP280" s="62"/>
      <c r="AQ280" s="62"/>
      <c r="AR280" s="62"/>
      <c r="AU280" s="23"/>
      <c r="AV280" s="15"/>
      <c r="AW280" s="15"/>
      <c r="AX280" s="15"/>
      <c r="AY280" s="15"/>
    </row>
    <row r="281" spans="1:51" ht="15" customHeight="1" x14ac:dyDescent="0.35">
      <c r="A281" s="15"/>
      <c r="B281" s="15"/>
      <c r="C281" s="15"/>
      <c r="D281" s="15"/>
      <c r="E281" s="15"/>
      <c r="F281" s="15"/>
      <c r="G281" s="15"/>
      <c r="H281" s="23"/>
      <c r="I281" s="23"/>
      <c r="J281" s="15"/>
      <c r="K281" s="15"/>
      <c r="L281" s="15"/>
      <c r="M281" s="15"/>
      <c r="N281" s="15"/>
      <c r="O281" s="15"/>
      <c r="P281" s="15"/>
      <c r="R281" s="62"/>
      <c r="S281" s="62"/>
      <c r="T281" s="62"/>
      <c r="U281" s="62"/>
      <c r="V281" s="62"/>
      <c r="W281" s="62"/>
      <c r="X281" s="62"/>
      <c r="Y281" s="62"/>
      <c r="Z281" s="62"/>
      <c r="AA281" s="62"/>
      <c r="AD281" s="96"/>
      <c r="AE281" s="33"/>
      <c r="AF281" s="88"/>
      <c r="AG281" s="88"/>
      <c r="AH281" s="88"/>
      <c r="AI281" s="88"/>
      <c r="AJ281" s="88"/>
      <c r="AK281" s="119"/>
      <c r="AL281" s="88"/>
      <c r="AM281" s="88"/>
      <c r="AN281" s="88"/>
      <c r="AO281" s="88"/>
      <c r="AP281" s="62"/>
      <c r="AQ281" s="62"/>
      <c r="AR281" s="62"/>
      <c r="AU281" s="23"/>
      <c r="AV281" s="15"/>
      <c r="AW281" s="15"/>
      <c r="AX281" s="15"/>
      <c r="AY281" s="15"/>
    </row>
    <row r="282" spans="1:51" ht="15" customHeight="1" x14ac:dyDescent="0.35">
      <c r="A282" s="15"/>
      <c r="B282" s="15"/>
      <c r="C282" s="15"/>
      <c r="D282" s="15"/>
      <c r="E282" s="15"/>
      <c r="F282" s="15"/>
      <c r="G282" s="15"/>
      <c r="H282" s="23"/>
      <c r="I282" s="23"/>
      <c r="J282" s="15"/>
      <c r="K282" s="15"/>
      <c r="L282" s="15"/>
      <c r="M282" s="15"/>
      <c r="N282" s="15"/>
      <c r="O282" s="15"/>
      <c r="P282" s="15"/>
      <c r="R282" s="62"/>
      <c r="S282" s="62"/>
      <c r="T282" s="62"/>
      <c r="U282" s="62"/>
      <c r="V282" s="62"/>
      <c r="W282" s="62"/>
      <c r="X282" s="62"/>
      <c r="Y282" s="62"/>
      <c r="Z282" s="62"/>
      <c r="AA282" s="62"/>
      <c r="AD282" s="96"/>
      <c r="AE282" s="33"/>
      <c r="AF282" s="88"/>
      <c r="AG282" s="88"/>
      <c r="AH282" s="88"/>
      <c r="AI282" s="88"/>
      <c r="AJ282" s="88"/>
      <c r="AK282" s="119"/>
      <c r="AL282" s="88"/>
      <c r="AM282" s="88"/>
      <c r="AN282" s="88"/>
      <c r="AO282" s="88"/>
      <c r="AP282" s="62"/>
      <c r="AQ282" s="62"/>
      <c r="AR282" s="62"/>
      <c r="AU282" s="23"/>
      <c r="AV282" s="15"/>
      <c r="AW282" s="15"/>
      <c r="AX282" s="15"/>
      <c r="AY282" s="15"/>
    </row>
    <row r="283" spans="1:51" ht="15" customHeight="1" x14ac:dyDescent="0.35">
      <c r="A283" s="15"/>
      <c r="B283" s="15"/>
      <c r="C283" s="15"/>
      <c r="D283" s="15"/>
      <c r="E283" s="15"/>
      <c r="F283" s="15"/>
      <c r="G283" s="15"/>
      <c r="H283" s="23"/>
      <c r="I283" s="23"/>
      <c r="J283" s="15"/>
      <c r="K283" s="15"/>
      <c r="L283" s="15"/>
      <c r="M283" s="15"/>
      <c r="N283" s="15"/>
      <c r="O283" s="15"/>
      <c r="P283" s="15"/>
      <c r="R283" s="62"/>
      <c r="S283" s="62"/>
      <c r="T283" s="62"/>
      <c r="U283" s="62"/>
      <c r="V283" s="62"/>
      <c r="W283" s="62"/>
      <c r="X283" s="62"/>
      <c r="Y283" s="62"/>
      <c r="Z283" s="62"/>
      <c r="AA283" s="62"/>
      <c r="AD283" s="96"/>
      <c r="AE283" s="33"/>
      <c r="AF283" s="88"/>
      <c r="AG283" s="88"/>
      <c r="AH283" s="88"/>
      <c r="AI283" s="88"/>
      <c r="AJ283" s="88"/>
      <c r="AK283" s="119"/>
      <c r="AL283" s="88"/>
      <c r="AM283" s="88"/>
      <c r="AN283" s="88"/>
      <c r="AO283" s="88"/>
      <c r="AP283" s="62"/>
      <c r="AQ283" s="62"/>
      <c r="AR283" s="62"/>
      <c r="AU283" s="23"/>
      <c r="AV283" s="15"/>
      <c r="AW283" s="15"/>
      <c r="AX283" s="15"/>
      <c r="AY283" s="15"/>
    </row>
    <row r="284" spans="1:51" ht="15" customHeight="1" x14ac:dyDescent="0.35">
      <c r="A284" s="15"/>
      <c r="B284" s="15"/>
      <c r="C284" s="15"/>
      <c r="D284" s="15"/>
      <c r="E284" s="15"/>
      <c r="F284" s="15"/>
      <c r="G284" s="15"/>
      <c r="H284" s="23"/>
      <c r="I284" s="23"/>
      <c r="J284" s="15"/>
      <c r="K284" s="15"/>
      <c r="L284" s="15"/>
      <c r="M284" s="15"/>
      <c r="N284" s="15"/>
      <c r="O284" s="15"/>
      <c r="P284" s="15"/>
      <c r="R284" s="62"/>
      <c r="S284" s="62"/>
      <c r="T284" s="62"/>
      <c r="U284" s="62"/>
      <c r="V284" s="62"/>
      <c r="W284" s="62"/>
      <c r="X284" s="62"/>
      <c r="Y284" s="62"/>
      <c r="Z284" s="62"/>
      <c r="AA284" s="62"/>
      <c r="AD284" s="96"/>
      <c r="AE284" s="33"/>
      <c r="AF284" s="88"/>
      <c r="AG284" s="88"/>
      <c r="AH284" s="88"/>
      <c r="AI284" s="88"/>
      <c r="AJ284" s="88"/>
      <c r="AK284" s="119"/>
      <c r="AL284" s="88"/>
      <c r="AM284" s="88"/>
      <c r="AN284" s="88"/>
      <c r="AO284" s="88"/>
      <c r="AP284" s="62"/>
      <c r="AQ284" s="62"/>
      <c r="AR284" s="62"/>
      <c r="AU284" s="23"/>
      <c r="AV284" s="15"/>
      <c r="AW284" s="15"/>
      <c r="AX284" s="15"/>
      <c r="AY284" s="15"/>
    </row>
    <row r="285" spans="1:51" ht="15" customHeight="1" x14ac:dyDescent="0.35">
      <c r="A285" s="15"/>
      <c r="B285" s="15"/>
      <c r="C285" s="15"/>
      <c r="D285" s="15"/>
      <c r="E285" s="15"/>
      <c r="F285" s="15"/>
      <c r="G285" s="15"/>
      <c r="H285" s="23"/>
      <c r="I285" s="23"/>
      <c r="J285" s="15"/>
      <c r="K285" s="15"/>
      <c r="L285" s="15"/>
      <c r="M285" s="15"/>
      <c r="N285" s="15"/>
      <c r="O285" s="15"/>
      <c r="P285" s="15"/>
      <c r="R285" s="62"/>
      <c r="S285" s="62"/>
      <c r="T285" s="62"/>
      <c r="U285" s="62"/>
      <c r="V285" s="62"/>
      <c r="W285" s="62"/>
      <c r="X285" s="62"/>
      <c r="Y285" s="62"/>
      <c r="Z285" s="62"/>
      <c r="AA285" s="62"/>
      <c r="AD285" s="96"/>
      <c r="AE285" s="33"/>
      <c r="AF285" s="88"/>
      <c r="AG285" s="88"/>
      <c r="AH285" s="88"/>
      <c r="AI285" s="88"/>
      <c r="AJ285" s="88"/>
      <c r="AK285" s="119"/>
      <c r="AL285" s="88"/>
      <c r="AM285" s="88"/>
      <c r="AN285" s="88"/>
      <c r="AO285" s="88"/>
      <c r="AP285" s="62"/>
      <c r="AQ285" s="62"/>
      <c r="AR285" s="62"/>
      <c r="AU285" s="23"/>
      <c r="AV285" s="15"/>
      <c r="AW285" s="15"/>
      <c r="AX285" s="15"/>
      <c r="AY285" s="15"/>
    </row>
    <row r="286" spans="1:51" ht="15" customHeight="1" x14ac:dyDescent="0.35">
      <c r="A286" s="15"/>
      <c r="B286" s="15"/>
      <c r="C286" s="15"/>
      <c r="D286" s="15"/>
      <c r="E286" s="15"/>
      <c r="F286" s="15"/>
      <c r="G286" s="15"/>
      <c r="H286" s="23"/>
      <c r="I286" s="23"/>
      <c r="J286" s="15"/>
      <c r="K286" s="15"/>
      <c r="L286" s="15"/>
      <c r="M286" s="15"/>
      <c r="N286" s="15"/>
      <c r="O286" s="15"/>
      <c r="P286" s="15"/>
      <c r="R286" s="62"/>
      <c r="S286" s="62"/>
      <c r="T286" s="62"/>
      <c r="U286" s="62"/>
      <c r="V286" s="62"/>
      <c r="W286" s="62"/>
      <c r="X286" s="62"/>
      <c r="Y286" s="62"/>
      <c r="Z286" s="62"/>
      <c r="AA286" s="62"/>
      <c r="AD286" s="96"/>
      <c r="AE286" s="33"/>
      <c r="AF286" s="88"/>
      <c r="AG286" s="88"/>
      <c r="AH286" s="88"/>
      <c r="AI286" s="88"/>
      <c r="AJ286" s="88"/>
      <c r="AK286" s="119"/>
      <c r="AL286" s="88"/>
      <c r="AM286" s="88"/>
      <c r="AN286" s="88"/>
      <c r="AO286" s="88"/>
      <c r="AP286" s="62"/>
      <c r="AQ286" s="62"/>
      <c r="AR286" s="62"/>
      <c r="AU286" s="23"/>
      <c r="AV286" s="15"/>
      <c r="AW286" s="15"/>
      <c r="AX286" s="15"/>
      <c r="AY286" s="15"/>
    </row>
    <row r="287" spans="1:51" ht="15" customHeight="1" x14ac:dyDescent="0.35">
      <c r="A287" s="15"/>
      <c r="B287" s="15"/>
      <c r="C287" s="15"/>
      <c r="D287" s="15"/>
      <c r="E287" s="15"/>
      <c r="F287" s="15"/>
      <c r="G287" s="15"/>
      <c r="H287" s="23"/>
      <c r="I287" s="23"/>
      <c r="J287" s="15"/>
      <c r="K287" s="15"/>
      <c r="L287" s="15"/>
      <c r="M287" s="15"/>
      <c r="N287" s="15"/>
      <c r="O287" s="15"/>
      <c r="P287" s="15"/>
      <c r="R287" s="62"/>
      <c r="S287" s="62"/>
      <c r="T287" s="62"/>
      <c r="U287" s="62"/>
      <c r="V287" s="62"/>
      <c r="W287" s="62"/>
      <c r="X287" s="62"/>
      <c r="Y287" s="62"/>
      <c r="Z287" s="62"/>
      <c r="AA287" s="62"/>
      <c r="AD287" s="96"/>
      <c r="AE287" s="33"/>
      <c r="AF287" s="88"/>
      <c r="AG287" s="88"/>
      <c r="AH287" s="88"/>
      <c r="AI287" s="88"/>
      <c r="AJ287" s="88"/>
      <c r="AK287" s="119"/>
      <c r="AL287" s="88"/>
      <c r="AM287" s="88"/>
      <c r="AN287" s="88"/>
      <c r="AO287" s="88"/>
      <c r="AP287" s="62"/>
      <c r="AQ287" s="62"/>
      <c r="AR287" s="62"/>
      <c r="AU287" s="23"/>
      <c r="AV287" s="15"/>
      <c r="AW287" s="15"/>
      <c r="AX287" s="15"/>
      <c r="AY287" s="15"/>
    </row>
    <row r="288" spans="1:51" ht="15" customHeight="1" x14ac:dyDescent="0.35">
      <c r="A288" s="15"/>
      <c r="B288" s="15"/>
      <c r="C288" s="15"/>
      <c r="D288" s="15"/>
      <c r="E288" s="15"/>
      <c r="F288" s="15"/>
      <c r="G288" s="15"/>
      <c r="H288" s="23"/>
      <c r="I288" s="23"/>
      <c r="J288" s="15"/>
      <c r="K288" s="15"/>
      <c r="L288" s="15"/>
      <c r="M288" s="15"/>
      <c r="N288" s="15"/>
      <c r="O288" s="15"/>
      <c r="P288" s="15"/>
      <c r="R288" s="62"/>
      <c r="S288" s="62"/>
      <c r="T288" s="62"/>
      <c r="U288" s="62"/>
      <c r="V288" s="62"/>
      <c r="W288" s="62"/>
      <c r="X288" s="62"/>
      <c r="Y288" s="62"/>
      <c r="Z288" s="62"/>
      <c r="AA288" s="62"/>
      <c r="AD288" s="96"/>
      <c r="AE288" s="33"/>
      <c r="AF288" s="88"/>
      <c r="AG288" s="88"/>
      <c r="AH288" s="88"/>
      <c r="AI288" s="88"/>
      <c r="AJ288" s="88"/>
      <c r="AK288" s="119"/>
      <c r="AL288" s="88"/>
      <c r="AM288" s="88"/>
      <c r="AN288" s="88"/>
      <c r="AO288" s="88"/>
      <c r="AP288" s="62"/>
      <c r="AQ288" s="62"/>
      <c r="AR288" s="62"/>
      <c r="AU288" s="23"/>
      <c r="AV288" s="15"/>
      <c r="AW288" s="15"/>
      <c r="AX288" s="15"/>
      <c r="AY288" s="15"/>
    </row>
  </sheetData>
  <autoFilter ref="A2:AZ79" xr:uid="{00000000-0009-0000-0000-000002000000}"/>
  <mergeCells count="7">
    <mergeCell ref="AB76:AE76"/>
    <mergeCell ref="U1:AF1"/>
    <mergeCell ref="H64:H66"/>
    <mergeCell ref="H68:H69"/>
    <mergeCell ref="H42:H45"/>
    <mergeCell ref="A1:I1"/>
    <mergeCell ref="J1:Q1"/>
  </mergeCells>
  <phoneticPr fontId="4" type="noConversion"/>
  <conditionalFormatting sqref="BC3:BC74">
    <cfRule type="cellIs" dxfId="6" priority="9" operator="greaterThan">
      <formula>0</formula>
    </cfRule>
    <cfRule type="cellIs" dxfId="5" priority="13" operator="greaterThan">
      <formula>0</formula>
    </cfRule>
  </conditionalFormatting>
  <conditionalFormatting sqref="BF3:BH3 BF4:BF74">
    <cfRule type="cellIs" dxfId="4" priority="11" operator="greaterThan">
      <formula>0</formula>
    </cfRule>
    <cfRule type="cellIs" dxfId="3" priority="12" operator="greaterThan">
      <formula>1</formula>
    </cfRule>
  </conditionalFormatting>
  <conditionalFormatting sqref="BJ7:BJ74">
    <cfRule type="cellIs" dxfId="2" priority="8" operator="greaterThan">
      <formula>0</formula>
    </cfRule>
  </conditionalFormatting>
  <conditionalFormatting sqref="BK3:BK74">
    <cfRule type="cellIs" dxfId="1" priority="7" operator="greaterThan">
      <formula>0</formula>
    </cfRule>
  </conditionalFormatting>
  <conditionalFormatting sqref="BN3:BN74">
    <cfRule type="cellIs" dxfId="0" priority="5" operator="lessThan">
      <formula>1</formula>
    </cfRule>
  </conditionalFormatting>
  <dataValidations count="2">
    <dataValidation allowBlank="1" showInputMessage="1" sqref="AX7:AX17 AX19:AX74" xr:uid="{87848DFF-97C1-4CA7-9098-E147E41DD1AC}"/>
    <dataValidation allowBlank="1" showInputMessage="1" showErrorMessage="1" sqref="C76 C77:D1048576 C2:D75" xr:uid="{77129650-A727-4C73-8D11-AE97B9D95262}"/>
  </dataValidation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BB62D0-6FB3-4A8D-BAC4-9D2992D47911}">
  <sheetPr>
    <tabColor rgb="FFFFFF00"/>
  </sheetPr>
  <dimension ref="A1:BE295"/>
  <sheetViews>
    <sheetView tabSelected="1" zoomScale="60" zoomScaleNormal="60" workbookViewId="0">
      <pane xSplit="5" ySplit="2" topLeftCell="F3" activePane="bottomRight" state="frozen"/>
      <selection pane="topRight" activeCell="F1" sqref="F1"/>
      <selection pane="bottomLeft" activeCell="A3" sqref="A3"/>
      <selection pane="bottomRight" activeCell="K3" sqref="K3"/>
    </sheetView>
  </sheetViews>
  <sheetFormatPr baseColWidth="10" defaultColWidth="14.42578125" defaultRowHeight="15" x14ac:dyDescent="0.2"/>
  <cols>
    <col min="1" max="1" width="16.140625" style="590" customWidth="1"/>
    <col min="2" max="2" width="21" style="527" customWidth="1"/>
    <col min="3" max="3" width="29" style="527" customWidth="1"/>
    <col min="4" max="4" width="31" style="527" customWidth="1"/>
    <col min="5" max="5" width="33.5703125" style="527" customWidth="1"/>
    <col min="6" max="6" width="24.7109375" style="527" customWidth="1"/>
    <col min="7" max="7" width="26.28515625" style="527" customWidth="1"/>
    <col min="8" max="8" width="22.42578125" style="488" customWidth="1"/>
    <col min="9" max="9" width="22.140625" style="590" customWidth="1"/>
    <col min="10" max="10" width="24.5703125" style="590" customWidth="1"/>
    <col min="11" max="11" width="16.28515625" style="488" customWidth="1"/>
    <col min="12" max="12" width="22.5703125" style="488" customWidth="1"/>
    <col min="13" max="13" width="15" style="488" customWidth="1"/>
    <col min="14" max="14" width="25.140625" style="527" customWidth="1"/>
    <col min="15" max="15" width="8.28515625" style="488" customWidth="1"/>
    <col min="16" max="16" width="14.5703125" style="488" customWidth="1"/>
    <col min="17" max="17" width="28.140625" style="488" customWidth="1"/>
    <col min="18" max="18" width="54.5703125" style="523" customWidth="1"/>
    <col min="19" max="19" width="25.85546875" style="488" customWidth="1"/>
    <col min="20" max="20" width="14.5703125" style="527" customWidth="1"/>
    <col min="21" max="21" width="12.42578125" style="527" customWidth="1"/>
    <col min="22" max="22" width="7.28515625" style="527" customWidth="1"/>
    <col min="23" max="23" width="7.85546875" style="527" customWidth="1"/>
    <col min="24" max="24" width="6.42578125" style="527" customWidth="1"/>
    <col min="25" max="25" width="8" style="527" customWidth="1"/>
    <col min="26" max="26" width="13.140625" style="527" customWidth="1"/>
    <col min="27" max="27" width="19.42578125" style="527" customWidth="1"/>
    <col min="28" max="28" width="22.5703125" style="527" bestFit="1" customWidth="1"/>
    <col min="29" max="29" width="16.28515625" style="524" customWidth="1"/>
    <col min="30" max="30" width="12.42578125" style="525" customWidth="1"/>
    <col min="31" max="31" width="12.42578125" style="590" customWidth="1"/>
    <col min="32" max="32" width="25.140625" style="590" customWidth="1"/>
    <col min="33" max="33" width="30" style="524" customWidth="1"/>
    <col min="34" max="37" width="8" style="591" customWidth="1"/>
    <col min="38" max="38" width="11.42578125" style="592" customWidth="1"/>
    <col min="39" max="39" width="14" style="591" customWidth="1"/>
    <col min="40" max="40" width="14.140625" style="591" customWidth="1"/>
    <col min="41" max="41" width="12.5703125" style="591" customWidth="1"/>
    <col min="42" max="42" width="13.42578125" style="591" customWidth="1"/>
    <col min="43" max="43" width="22.7109375" style="590" customWidth="1"/>
    <col min="44" max="44" width="21.28515625" style="527" customWidth="1"/>
    <col min="45" max="45" width="24.42578125" style="527" customWidth="1"/>
    <col min="46" max="46" width="31.7109375" style="593" customWidth="1"/>
    <col min="47" max="47" width="16.85546875" style="487" customWidth="1"/>
    <col min="48" max="48" width="16.7109375" style="487" customWidth="1"/>
    <col min="49" max="49" width="21.7109375" style="418" customWidth="1"/>
    <col min="50" max="50" width="20.5703125" style="487" customWidth="1"/>
    <col min="51" max="51" width="32.7109375" style="488" customWidth="1"/>
    <col min="52" max="52" width="20.5703125" style="488" customWidth="1"/>
    <col min="53" max="53" width="36.7109375" style="488" customWidth="1"/>
    <col min="54" max="54" width="31" style="488" customWidth="1"/>
    <col min="55" max="55" width="27.42578125" style="488" customWidth="1"/>
    <col min="56" max="57" width="14.42578125" style="488" customWidth="1"/>
    <col min="58" max="58" width="5.28515625" style="488" customWidth="1"/>
    <col min="59" max="59" width="12.140625" style="488" customWidth="1"/>
    <col min="60" max="16384" width="14.42578125" style="488"/>
  </cols>
  <sheetData>
    <row r="1" spans="1:55" ht="26.25" customHeight="1" x14ac:dyDescent="0.2">
      <c r="A1" s="619" t="s">
        <v>358</v>
      </c>
      <c r="B1" s="619"/>
      <c r="C1" s="619"/>
      <c r="D1" s="619"/>
      <c r="E1" s="619"/>
      <c r="F1" s="619"/>
      <c r="G1" s="619"/>
      <c r="H1" s="619"/>
      <c r="I1" s="619"/>
      <c r="J1" s="620"/>
      <c r="K1" s="616" t="s">
        <v>363</v>
      </c>
      <c r="L1" s="617"/>
      <c r="M1" s="617"/>
      <c r="N1" s="617"/>
      <c r="O1" s="617"/>
      <c r="P1" s="617"/>
      <c r="Q1" s="617"/>
      <c r="R1" s="618"/>
      <c r="S1" s="624" t="s">
        <v>671</v>
      </c>
      <c r="T1" s="625"/>
      <c r="U1" s="626"/>
      <c r="V1" s="605" t="s">
        <v>514</v>
      </c>
      <c r="W1" s="606"/>
      <c r="X1" s="606"/>
      <c r="Y1" s="606"/>
      <c r="Z1" s="606"/>
      <c r="AA1" s="606"/>
      <c r="AB1" s="606"/>
      <c r="AC1" s="606"/>
      <c r="AD1" s="606"/>
      <c r="AE1" s="606"/>
      <c r="AF1" s="606"/>
      <c r="AG1" s="606"/>
      <c r="AH1" s="633" t="s">
        <v>515</v>
      </c>
      <c r="AI1" s="634"/>
      <c r="AJ1" s="634"/>
      <c r="AK1" s="634"/>
      <c r="AL1" s="634"/>
      <c r="AM1" s="259"/>
      <c r="AN1" s="259"/>
      <c r="AO1" s="259"/>
      <c r="AP1" s="259"/>
      <c r="AQ1" s="471"/>
      <c r="AR1" s="259"/>
      <c r="AS1" s="471"/>
      <c r="AT1" s="440"/>
      <c r="AX1" s="181"/>
      <c r="AY1" s="60"/>
      <c r="AZ1" s="60"/>
      <c r="BA1" s="60"/>
      <c r="BB1" s="60"/>
    </row>
    <row r="2" spans="1:55" s="494" customFormat="1" ht="144" customHeight="1" x14ac:dyDescent="0.35">
      <c r="A2" s="489" t="s">
        <v>783</v>
      </c>
      <c r="B2" s="455" t="s">
        <v>394</v>
      </c>
      <c r="C2" s="455" t="s">
        <v>395</v>
      </c>
      <c r="D2" s="455" t="s">
        <v>396</v>
      </c>
      <c r="E2" s="455" t="s">
        <v>397</v>
      </c>
      <c r="F2" s="455" t="s">
        <v>423</v>
      </c>
      <c r="G2" s="455" t="s">
        <v>424</v>
      </c>
      <c r="H2" s="56" t="s">
        <v>425</v>
      </c>
      <c r="I2" s="455" t="s">
        <v>426</v>
      </c>
      <c r="J2" s="455" t="s">
        <v>427</v>
      </c>
      <c r="K2" s="145" t="s">
        <v>3</v>
      </c>
      <c r="L2" s="144" t="s">
        <v>1</v>
      </c>
      <c r="M2" s="144" t="s">
        <v>4</v>
      </c>
      <c r="N2" s="146" t="s">
        <v>5</v>
      </c>
      <c r="O2" s="144" t="s">
        <v>6</v>
      </c>
      <c r="P2" s="144" t="s">
        <v>7</v>
      </c>
      <c r="Q2" s="144" t="s">
        <v>8</v>
      </c>
      <c r="R2" s="64" t="s">
        <v>788</v>
      </c>
      <c r="S2" s="413" t="s">
        <v>452</v>
      </c>
      <c r="T2" s="67" t="s">
        <v>428</v>
      </c>
      <c r="U2" s="67" t="s">
        <v>429</v>
      </c>
      <c r="V2" s="1" t="s">
        <v>432</v>
      </c>
      <c r="W2" s="1" t="s">
        <v>433</v>
      </c>
      <c r="X2" s="1" t="s">
        <v>434</v>
      </c>
      <c r="Y2" s="1" t="s">
        <v>435</v>
      </c>
      <c r="Z2" s="1" t="s">
        <v>195</v>
      </c>
      <c r="AA2" s="1" t="s">
        <v>436</v>
      </c>
      <c r="AB2" s="1" t="s">
        <v>437</v>
      </c>
      <c r="AC2" s="438" t="s">
        <v>438</v>
      </c>
      <c r="AD2" s="165" t="s">
        <v>454</v>
      </c>
      <c r="AE2" s="473" t="s">
        <v>769</v>
      </c>
      <c r="AF2" s="408" t="s">
        <v>458</v>
      </c>
      <c r="AG2" s="601" t="s">
        <v>768</v>
      </c>
      <c r="AH2" s="1" t="s">
        <v>432</v>
      </c>
      <c r="AI2" s="1" t="s">
        <v>433</v>
      </c>
      <c r="AJ2" s="1" t="s">
        <v>434</v>
      </c>
      <c r="AK2" s="1" t="s">
        <v>435</v>
      </c>
      <c r="AL2" s="118" t="s">
        <v>195</v>
      </c>
      <c r="AM2" s="470" t="s">
        <v>439</v>
      </c>
      <c r="AN2" s="470" t="s">
        <v>440</v>
      </c>
      <c r="AO2" s="470" t="s">
        <v>441</v>
      </c>
      <c r="AP2" s="470" t="s">
        <v>442</v>
      </c>
      <c r="AQ2" s="455" t="s">
        <v>430</v>
      </c>
      <c r="AR2" s="73" t="s">
        <v>453</v>
      </c>
      <c r="AS2" s="455" t="s">
        <v>431</v>
      </c>
      <c r="AT2" s="185" t="s">
        <v>779</v>
      </c>
      <c r="AU2" s="403" t="s">
        <v>784</v>
      </c>
      <c r="AV2" s="403" t="s">
        <v>785</v>
      </c>
      <c r="AW2" s="437" t="s">
        <v>517</v>
      </c>
      <c r="AX2" s="490" t="s">
        <v>377</v>
      </c>
      <c r="AY2" s="491" t="s">
        <v>378</v>
      </c>
      <c r="AZ2" s="492" t="s">
        <v>379</v>
      </c>
      <c r="BA2" s="492" t="s">
        <v>380</v>
      </c>
      <c r="BB2" s="69" t="s">
        <v>376</v>
      </c>
      <c r="BC2" s="493" t="s">
        <v>375</v>
      </c>
    </row>
    <row r="3" spans="1:55" s="500" customFormat="1" ht="90" customHeight="1" x14ac:dyDescent="0.4">
      <c r="A3" s="495">
        <v>0</v>
      </c>
      <c r="B3" s="456" t="s">
        <v>137</v>
      </c>
      <c r="C3" s="456" t="s">
        <v>138</v>
      </c>
      <c r="D3" s="456" t="s">
        <v>139</v>
      </c>
      <c r="E3" s="457" t="s">
        <v>197</v>
      </c>
      <c r="F3" s="456" t="s">
        <v>10</v>
      </c>
      <c r="G3" s="456" t="s">
        <v>140</v>
      </c>
      <c r="H3" s="16" t="s">
        <v>141</v>
      </c>
      <c r="I3" s="460" t="s">
        <v>12</v>
      </c>
      <c r="J3" s="456" t="s">
        <v>443</v>
      </c>
      <c r="K3" s="496" t="s">
        <v>9</v>
      </c>
      <c r="L3" s="497" t="s">
        <v>10</v>
      </c>
      <c r="M3" s="496" t="s">
        <v>11</v>
      </c>
      <c r="N3" s="498" t="s">
        <v>12</v>
      </c>
      <c r="O3" s="496"/>
      <c r="P3" s="496" t="s">
        <v>13</v>
      </c>
      <c r="Q3" s="594" t="s">
        <v>12</v>
      </c>
      <c r="R3" s="596" t="s">
        <v>14</v>
      </c>
      <c r="S3" s="442" t="s">
        <v>198</v>
      </c>
      <c r="T3" s="403">
        <f>Z3</f>
        <v>0</v>
      </c>
      <c r="U3" s="58" t="s">
        <v>444</v>
      </c>
      <c r="V3" s="76">
        <v>0</v>
      </c>
      <c r="W3" s="76">
        <v>0</v>
      </c>
      <c r="X3" s="76">
        <v>0</v>
      </c>
      <c r="Y3" s="76">
        <v>0</v>
      </c>
      <c r="Z3" s="404">
        <f>V3+W3+X3+Y3</f>
        <v>0</v>
      </c>
      <c r="AA3" s="477">
        <v>45658</v>
      </c>
      <c r="AB3" s="477">
        <v>46022</v>
      </c>
      <c r="AC3" s="409" t="s">
        <v>464</v>
      </c>
      <c r="AD3" s="166" t="s">
        <v>464</v>
      </c>
      <c r="AE3" s="409" t="s">
        <v>198</v>
      </c>
      <c r="AF3" s="409" t="s">
        <v>464</v>
      </c>
      <c r="AG3" s="600" t="s">
        <v>464</v>
      </c>
      <c r="AH3" s="76"/>
      <c r="AI3" s="76"/>
      <c r="AJ3" s="76"/>
      <c r="AK3" s="76"/>
      <c r="AL3" s="429">
        <f>AH3+AI3+AJ3+AK3</f>
        <v>0</v>
      </c>
      <c r="AM3" s="87"/>
      <c r="AN3" s="87"/>
      <c r="AO3" s="87"/>
      <c r="AP3" s="87"/>
      <c r="AQ3" s="456" t="s">
        <v>198</v>
      </c>
      <c r="AR3" s="2" t="s">
        <v>198</v>
      </c>
      <c r="AS3" s="456" t="s">
        <v>446</v>
      </c>
      <c r="AT3" s="476">
        <v>0</v>
      </c>
      <c r="AU3" s="499"/>
      <c r="AV3" s="499"/>
      <c r="AW3" s="430" t="s">
        <v>339</v>
      </c>
      <c r="AX3" s="2" t="s">
        <v>357</v>
      </c>
      <c r="AY3" s="2" t="s">
        <v>357</v>
      </c>
      <c r="AZ3" s="2" t="s">
        <v>357</v>
      </c>
      <c r="BA3" s="2" t="s">
        <v>357</v>
      </c>
      <c r="BB3" s="2" t="s">
        <v>357</v>
      </c>
      <c r="BC3" s="2" t="s">
        <v>10</v>
      </c>
    </row>
    <row r="4" spans="1:55" ht="90" customHeight="1" x14ac:dyDescent="0.2">
      <c r="A4" s="92">
        <v>0</v>
      </c>
      <c r="B4" s="456" t="s">
        <v>137</v>
      </c>
      <c r="C4" s="456" t="s">
        <v>138</v>
      </c>
      <c r="D4" s="456" t="s">
        <v>139</v>
      </c>
      <c r="E4" s="456" t="s">
        <v>199</v>
      </c>
      <c r="F4" s="456" t="s">
        <v>10</v>
      </c>
      <c r="G4" s="456" t="s">
        <v>140</v>
      </c>
      <c r="H4" s="16" t="s">
        <v>142</v>
      </c>
      <c r="I4" s="457" t="s">
        <v>18</v>
      </c>
      <c r="J4" s="456" t="s">
        <v>443</v>
      </c>
      <c r="K4" s="501" t="s">
        <v>9</v>
      </c>
      <c r="L4" s="502" t="s">
        <v>10</v>
      </c>
      <c r="M4" s="501" t="s">
        <v>15</v>
      </c>
      <c r="N4" s="503" t="s">
        <v>16</v>
      </c>
      <c r="O4" s="501"/>
      <c r="P4" s="501" t="s">
        <v>17</v>
      </c>
      <c r="Q4" s="3" t="s">
        <v>18</v>
      </c>
      <c r="R4" s="597" t="s">
        <v>19</v>
      </c>
      <c r="S4" s="442" t="s">
        <v>198</v>
      </c>
      <c r="T4" s="403">
        <f t="shared" ref="T4:T7" si="0">Z4</f>
        <v>0</v>
      </c>
      <c r="U4" s="58" t="s">
        <v>444</v>
      </c>
      <c r="V4" s="76">
        <v>0</v>
      </c>
      <c r="W4" s="76">
        <v>0</v>
      </c>
      <c r="X4" s="76">
        <v>0</v>
      </c>
      <c r="Y4" s="76">
        <v>0</v>
      </c>
      <c r="Z4" s="404">
        <f t="shared" ref="Z4:Z43" si="1">V4+W4+X4+Y4</f>
        <v>0</v>
      </c>
      <c r="AA4" s="477">
        <v>45658</v>
      </c>
      <c r="AB4" s="477">
        <v>46022</v>
      </c>
      <c r="AC4" s="409" t="s">
        <v>464</v>
      </c>
      <c r="AD4" s="166" t="s">
        <v>464</v>
      </c>
      <c r="AE4" s="409" t="s">
        <v>198</v>
      </c>
      <c r="AF4" s="409" t="s">
        <v>464</v>
      </c>
      <c r="AG4" s="600" t="s">
        <v>464</v>
      </c>
      <c r="AH4" s="76"/>
      <c r="AI4" s="76"/>
      <c r="AJ4" s="76"/>
      <c r="AK4" s="76"/>
      <c r="AL4" s="429">
        <f t="shared" ref="AL4:AL43" si="2">AH4+AI4+AJ4+AK4</f>
        <v>0</v>
      </c>
      <c r="AM4" s="87"/>
      <c r="AN4" s="87"/>
      <c r="AO4" s="87"/>
      <c r="AP4" s="87"/>
      <c r="AQ4" s="456" t="s">
        <v>198</v>
      </c>
      <c r="AR4" s="2" t="s">
        <v>198</v>
      </c>
      <c r="AS4" s="456" t="s">
        <v>446</v>
      </c>
      <c r="AT4" s="476">
        <v>0</v>
      </c>
      <c r="AU4" s="499"/>
      <c r="AV4" s="499"/>
      <c r="AW4" s="430" t="s">
        <v>339</v>
      </c>
      <c r="AX4" s="2" t="s">
        <v>357</v>
      </c>
      <c r="AY4" s="2" t="s">
        <v>357</v>
      </c>
      <c r="AZ4" s="2" t="s">
        <v>357</v>
      </c>
      <c r="BA4" s="2" t="s">
        <v>357</v>
      </c>
      <c r="BB4" s="2" t="s">
        <v>357</v>
      </c>
      <c r="BC4" s="2" t="s">
        <v>10</v>
      </c>
    </row>
    <row r="5" spans="1:55" ht="90" customHeight="1" x14ac:dyDescent="0.2">
      <c r="A5" s="92">
        <v>0</v>
      </c>
      <c r="B5" s="456" t="s">
        <v>137</v>
      </c>
      <c r="C5" s="456" t="s">
        <v>138</v>
      </c>
      <c r="D5" s="456" t="s">
        <v>139</v>
      </c>
      <c r="E5" s="456" t="s">
        <v>200</v>
      </c>
      <c r="F5" s="456" t="s">
        <v>10</v>
      </c>
      <c r="G5" s="456" t="s">
        <v>140</v>
      </c>
      <c r="H5" s="16" t="s">
        <v>143</v>
      </c>
      <c r="I5" s="457" t="s">
        <v>21</v>
      </c>
      <c r="J5" s="456" t="s">
        <v>443</v>
      </c>
      <c r="K5" s="501" t="s">
        <v>9</v>
      </c>
      <c r="L5" s="502" t="s">
        <v>10</v>
      </c>
      <c r="M5" s="501" t="s">
        <v>20</v>
      </c>
      <c r="N5" s="503" t="s">
        <v>21</v>
      </c>
      <c r="O5" s="501"/>
      <c r="P5" s="501">
        <v>190604700</v>
      </c>
      <c r="Q5" s="3" t="s">
        <v>21</v>
      </c>
      <c r="R5" s="597" t="s">
        <v>22</v>
      </c>
      <c r="S5" s="442" t="s">
        <v>198</v>
      </c>
      <c r="T5" s="403">
        <f t="shared" si="0"/>
        <v>0</v>
      </c>
      <c r="U5" s="58" t="s">
        <v>444</v>
      </c>
      <c r="V5" s="76">
        <v>0</v>
      </c>
      <c r="W5" s="76">
        <v>0</v>
      </c>
      <c r="X5" s="76">
        <v>0</v>
      </c>
      <c r="Y5" s="76">
        <v>0</v>
      </c>
      <c r="Z5" s="404">
        <f t="shared" si="1"/>
        <v>0</v>
      </c>
      <c r="AA5" s="477">
        <v>45658</v>
      </c>
      <c r="AB5" s="477">
        <v>46022</v>
      </c>
      <c r="AC5" s="409" t="s">
        <v>464</v>
      </c>
      <c r="AD5" s="166" t="s">
        <v>464</v>
      </c>
      <c r="AE5" s="409" t="s">
        <v>198</v>
      </c>
      <c r="AF5" s="409" t="s">
        <v>464</v>
      </c>
      <c r="AG5" s="600" t="s">
        <v>464</v>
      </c>
      <c r="AH5" s="76"/>
      <c r="AI5" s="76"/>
      <c r="AJ5" s="76"/>
      <c r="AK5" s="76"/>
      <c r="AL5" s="429">
        <f t="shared" si="2"/>
        <v>0</v>
      </c>
      <c r="AM5" s="87"/>
      <c r="AN5" s="87"/>
      <c r="AO5" s="87"/>
      <c r="AP5" s="87"/>
      <c r="AQ5" s="456" t="s">
        <v>198</v>
      </c>
      <c r="AR5" s="2" t="s">
        <v>198</v>
      </c>
      <c r="AS5" s="456" t="s">
        <v>446</v>
      </c>
      <c r="AT5" s="476">
        <v>0</v>
      </c>
      <c r="AU5" s="499"/>
      <c r="AV5" s="499"/>
      <c r="AW5" s="430" t="s">
        <v>339</v>
      </c>
      <c r="AX5" s="2" t="s">
        <v>357</v>
      </c>
      <c r="AY5" s="2" t="s">
        <v>357</v>
      </c>
      <c r="AZ5" s="2" t="s">
        <v>357</v>
      </c>
      <c r="BA5" s="2" t="s">
        <v>357</v>
      </c>
      <c r="BB5" s="2" t="s">
        <v>357</v>
      </c>
      <c r="BC5" s="2" t="s">
        <v>10</v>
      </c>
    </row>
    <row r="6" spans="1:55" ht="90" customHeight="1" x14ac:dyDescent="0.2">
      <c r="A6" s="92">
        <v>0</v>
      </c>
      <c r="B6" s="456" t="s">
        <v>137</v>
      </c>
      <c r="C6" s="456" t="s">
        <v>138</v>
      </c>
      <c r="D6" s="456" t="s">
        <v>139</v>
      </c>
      <c r="E6" s="456" t="s">
        <v>201</v>
      </c>
      <c r="F6" s="456" t="s">
        <v>10</v>
      </c>
      <c r="G6" s="456" t="s">
        <v>140</v>
      </c>
      <c r="H6" s="16" t="s">
        <v>144</v>
      </c>
      <c r="I6" s="457" t="s">
        <v>26</v>
      </c>
      <c r="J6" s="456" t="s">
        <v>443</v>
      </c>
      <c r="K6" s="501" t="s">
        <v>9</v>
      </c>
      <c r="L6" s="502" t="s">
        <v>10</v>
      </c>
      <c r="M6" s="501" t="s">
        <v>23</v>
      </c>
      <c r="N6" s="503" t="s">
        <v>24</v>
      </c>
      <c r="O6" s="501"/>
      <c r="P6" s="501" t="s">
        <v>25</v>
      </c>
      <c r="Q6" s="3" t="s">
        <v>26</v>
      </c>
      <c r="R6" s="597" t="s">
        <v>27</v>
      </c>
      <c r="S6" s="442" t="s">
        <v>198</v>
      </c>
      <c r="T6" s="403">
        <f t="shared" si="0"/>
        <v>0</v>
      </c>
      <c r="U6" s="58" t="s">
        <v>444</v>
      </c>
      <c r="V6" s="76">
        <v>0</v>
      </c>
      <c r="W6" s="76">
        <v>0</v>
      </c>
      <c r="X6" s="76">
        <v>0</v>
      </c>
      <c r="Y6" s="76">
        <v>0</v>
      </c>
      <c r="Z6" s="404">
        <f t="shared" si="1"/>
        <v>0</v>
      </c>
      <c r="AA6" s="477">
        <v>45658</v>
      </c>
      <c r="AB6" s="477">
        <v>46022</v>
      </c>
      <c r="AC6" s="409" t="s">
        <v>464</v>
      </c>
      <c r="AD6" s="166" t="s">
        <v>464</v>
      </c>
      <c r="AE6" s="409" t="s">
        <v>198</v>
      </c>
      <c r="AF6" s="409" t="s">
        <v>464</v>
      </c>
      <c r="AG6" s="600" t="s">
        <v>464</v>
      </c>
      <c r="AH6" s="76"/>
      <c r="AI6" s="76"/>
      <c r="AJ6" s="76"/>
      <c r="AK6" s="76"/>
      <c r="AL6" s="429">
        <f t="shared" si="2"/>
        <v>0</v>
      </c>
      <c r="AM6" s="87"/>
      <c r="AN6" s="87"/>
      <c r="AO6" s="87"/>
      <c r="AP6" s="87"/>
      <c r="AQ6" s="456" t="s">
        <v>198</v>
      </c>
      <c r="AR6" s="2" t="s">
        <v>198</v>
      </c>
      <c r="AS6" s="456" t="s">
        <v>446</v>
      </c>
      <c r="AT6" s="476">
        <v>0</v>
      </c>
      <c r="AU6" s="499"/>
      <c r="AV6" s="499"/>
      <c r="AW6" s="430" t="s">
        <v>339</v>
      </c>
      <c r="AX6" s="2" t="s">
        <v>357</v>
      </c>
      <c r="AY6" s="2" t="s">
        <v>357</v>
      </c>
      <c r="AZ6" s="2" t="s">
        <v>357</v>
      </c>
      <c r="BA6" s="2" t="s">
        <v>357</v>
      </c>
      <c r="BB6" s="2" t="s">
        <v>357</v>
      </c>
      <c r="BC6" s="2" t="s">
        <v>10</v>
      </c>
    </row>
    <row r="7" spans="1:55" ht="90" customHeight="1" x14ac:dyDescent="0.2">
      <c r="A7" s="92">
        <v>0</v>
      </c>
      <c r="B7" s="456" t="s">
        <v>137</v>
      </c>
      <c r="C7" s="456" t="s">
        <v>138</v>
      </c>
      <c r="D7" s="456" t="s">
        <v>139</v>
      </c>
      <c r="E7" s="456" t="s">
        <v>202</v>
      </c>
      <c r="F7" s="456" t="s">
        <v>10</v>
      </c>
      <c r="G7" s="456" t="s">
        <v>140</v>
      </c>
      <c r="H7" s="16" t="s">
        <v>145</v>
      </c>
      <c r="I7" s="457" t="s">
        <v>31</v>
      </c>
      <c r="J7" s="456" t="s">
        <v>443</v>
      </c>
      <c r="K7" s="501" t="s">
        <v>9</v>
      </c>
      <c r="L7" s="502" t="s">
        <v>10</v>
      </c>
      <c r="M7" s="501" t="s">
        <v>28</v>
      </c>
      <c r="N7" s="503" t="s">
        <v>29</v>
      </c>
      <c r="O7" s="501"/>
      <c r="P7" s="501" t="s">
        <v>30</v>
      </c>
      <c r="Q7" s="3" t="s">
        <v>31</v>
      </c>
      <c r="R7" s="597" t="s">
        <v>32</v>
      </c>
      <c r="S7" s="443" t="s">
        <v>203</v>
      </c>
      <c r="T7" s="403">
        <f t="shared" si="0"/>
        <v>0</v>
      </c>
      <c r="U7" s="4" t="s">
        <v>444</v>
      </c>
      <c r="V7" s="4">
        <v>0</v>
      </c>
      <c r="W7" s="4">
        <v>0</v>
      </c>
      <c r="X7" s="4">
        <v>0</v>
      </c>
      <c r="Y7" s="4">
        <v>0</v>
      </c>
      <c r="Z7" s="403">
        <f t="shared" si="1"/>
        <v>0</v>
      </c>
      <c r="AA7" s="477">
        <v>45658</v>
      </c>
      <c r="AB7" s="477">
        <v>46022</v>
      </c>
      <c r="AC7" s="409" t="s">
        <v>464</v>
      </c>
      <c r="AD7" s="166" t="s">
        <v>464</v>
      </c>
      <c r="AE7" s="409" t="s">
        <v>198</v>
      </c>
      <c r="AF7" s="409" t="s">
        <v>464</v>
      </c>
      <c r="AG7" s="600" t="s">
        <v>464</v>
      </c>
      <c r="AH7" s="4"/>
      <c r="AI7" s="4"/>
      <c r="AJ7" s="4"/>
      <c r="AK7" s="4"/>
      <c r="AL7" s="429">
        <f t="shared" si="2"/>
        <v>0</v>
      </c>
      <c r="AM7" s="87"/>
      <c r="AN7" s="87"/>
      <c r="AO7" s="87"/>
      <c r="AP7" s="87"/>
      <c r="AQ7" s="456" t="s">
        <v>447</v>
      </c>
      <c r="AR7" s="58" t="s">
        <v>479</v>
      </c>
      <c r="AS7" s="456" t="s">
        <v>446</v>
      </c>
      <c r="AT7" s="476">
        <v>0</v>
      </c>
      <c r="AU7" s="499"/>
      <c r="AV7" s="499"/>
      <c r="AW7" s="430" t="s">
        <v>474</v>
      </c>
      <c r="AX7" s="183" t="s">
        <v>385</v>
      </c>
      <c r="AY7" s="177" t="s">
        <v>386</v>
      </c>
      <c r="AZ7" s="58" t="s">
        <v>479</v>
      </c>
      <c r="BA7" s="506" t="s">
        <v>488</v>
      </c>
      <c r="BB7" s="506" t="s">
        <v>489</v>
      </c>
      <c r="BC7" s="2" t="s">
        <v>10</v>
      </c>
    </row>
    <row r="8" spans="1:55" ht="90" customHeight="1" x14ac:dyDescent="0.2">
      <c r="A8" s="486">
        <v>1.1000000000000001</v>
      </c>
      <c r="B8" s="456" t="s">
        <v>137</v>
      </c>
      <c r="C8" s="456" t="s">
        <v>138</v>
      </c>
      <c r="D8" s="456" t="s">
        <v>139</v>
      </c>
      <c r="E8" s="456" t="s">
        <v>204</v>
      </c>
      <c r="F8" s="456" t="s">
        <v>10</v>
      </c>
      <c r="G8" s="456" t="s">
        <v>140</v>
      </c>
      <c r="H8" s="16" t="s">
        <v>146</v>
      </c>
      <c r="I8" s="456" t="s">
        <v>36</v>
      </c>
      <c r="J8" s="456" t="s">
        <v>443</v>
      </c>
      <c r="K8" s="504" t="s">
        <v>9</v>
      </c>
      <c r="L8" s="502" t="s">
        <v>10</v>
      </c>
      <c r="M8" s="504" t="s">
        <v>33</v>
      </c>
      <c r="N8" s="503" t="s">
        <v>34</v>
      </c>
      <c r="O8" s="504"/>
      <c r="P8" s="504" t="s">
        <v>35</v>
      </c>
      <c r="Q8" s="3" t="s">
        <v>36</v>
      </c>
      <c r="R8" s="510" t="s">
        <v>37</v>
      </c>
      <c r="S8" s="443" t="s">
        <v>205</v>
      </c>
      <c r="T8" s="479">
        <v>12</v>
      </c>
      <c r="U8" s="480" t="s">
        <v>444</v>
      </c>
      <c r="V8" s="480">
        <v>3</v>
      </c>
      <c r="W8" s="480">
        <v>3</v>
      </c>
      <c r="X8" s="480">
        <v>3</v>
      </c>
      <c r="Y8" s="480">
        <v>3</v>
      </c>
      <c r="Z8" s="479">
        <f t="shared" si="1"/>
        <v>12</v>
      </c>
      <c r="AA8" s="477">
        <v>45658</v>
      </c>
      <c r="AB8" s="477">
        <v>46022</v>
      </c>
      <c r="AC8" s="430" t="s">
        <v>732</v>
      </c>
      <c r="AD8" s="92">
        <v>441</v>
      </c>
      <c r="AE8" s="430" t="s">
        <v>208</v>
      </c>
      <c r="AF8" s="430" t="s">
        <v>342</v>
      </c>
      <c r="AG8" s="439" t="s">
        <v>775</v>
      </c>
      <c r="AH8" s="4"/>
      <c r="AI8" s="4"/>
      <c r="AJ8" s="4"/>
      <c r="AK8" s="58"/>
      <c r="AL8" s="429">
        <f t="shared" si="2"/>
        <v>0</v>
      </c>
      <c r="AM8" s="87"/>
      <c r="AN8" s="87"/>
      <c r="AO8" s="87"/>
      <c r="AP8" s="87"/>
      <c r="AQ8" s="456" t="s">
        <v>447</v>
      </c>
      <c r="AR8" s="76" t="s">
        <v>480</v>
      </c>
      <c r="AS8" s="456" t="s">
        <v>446</v>
      </c>
      <c r="AT8" s="412">
        <v>74491492081.930008</v>
      </c>
      <c r="AU8" s="499"/>
      <c r="AV8" s="499"/>
      <c r="AW8" s="430" t="s">
        <v>339</v>
      </c>
      <c r="AX8" s="431" t="s">
        <v>486</v>
      </c>
      <c r="AY8" s="177" t="s">
        <v>487</v>
      </c>
      <c r="AZ8" s="76" t="s">
        <v>480</v>
      </c>
      <c r="BA8" s="506" t="s">
        <v>484</v>
      </c>
      <c r="BB8" s="506" t="s">
        <v>485</v>
      </c>
      <c r="BC8" s="2" t="s">
        <v>10</v>
      </c>
    </row>
    <row r="9" spans="1:55" ht="90" customHeight="1" x14ac:dyDescent="0.2">
      <c r="A9" s="486">
        <v>1.2</v>
      </c>
      <c r="B9" s="456" t="s">
        <v>137</v>
      </c>
      <c r="C9" s="456" t="s">
        <v>138</v>
      </c>
      <c r="D9" s="456" t="s">
        <v>139</v>
      </c>
      <c r="E9" s="456" t="s">
        <v>204</v>
      </c>
      <c r="F9" s="456" t="s">
        <v>10</v>
      </c>
      <c r="G9" s="456" t="s">
        <v>140</v>
      </c>
      <c r="H9" s="16" t="s">
        <v>146</v>
      </c>
      <c r="I9" s="456" t="s">
        <v>36</v>
      </c>
      <c r="J9" s="456" t="s">
        <v>443</v>
      </c>
      <c r="K9" s="504" t="s">
        <v>9</v>
      </c>
      <c r="L9" s="502" t="s">
        <v>10</v>
      </c>
      <c r="M9" s="504" t="s">
        <v>33</v>
      </c>
      <c r="N9" s="503" t="s">
        <v>34</v>
      </c>
      <c r="O9" s="504"/>
      <c r="P9" s="504" t="s">
        <v>35</v>
      </c>
      <c r="Q9" s="3" t="s">
        <v>36</v>
      </c>
      <c r="R9" s="510" t="s">
        <v>37</v>
      </c>
      <c r="S9" s="443" t="s">
        <v>205</v>
      </c>
      <c r="T9" s="479">
        <v>12</v>
      </c>
      <c r="U9" s="480" t="s">
        <v>444</v>
      </c>
      <c r="V9" s="480">
        <v>3</v>
      </c>
      <c r="W9" s="480">
        <v>3</v>
      </c>
      <c r="X9" s="480">
        <v>3</v>
      </c>
      <c r="Y9" s="480">
        <v>3</v>
      </c>
      <c r="Z9" s="479">
        <f t="shared" si="1"/>
        <v>12</v>
      </c>
      <c r="AA9" s="477">
        <v>45658</v>
      </c>
      <c r="AB9" s="477">
        <v>46022</v>
      </c>
      <c r="AC9" s="430" t="s">
        <v>734</v>
      </c>
      <c r="AD9" s="92">
        <v>442</v>
      </c>
      <c r="AE9" s="430" t="s">
        <v>209</v>
      </c>
      <c r="AF9" s="430" t="s">
        <v>342</v>
      </c>
      <c r="AG9" s="439" t="s">
        <v>775</v>
      </c>
      <c r="AH9" s="4"/>
      <c r="AI9" s="4"/>
      <c r="AJ9" s="4"/>
      <c r="AK9" s="4"/>
      <c r="AL9" s="429">
        <f t="shared" si="2"/>
        <v>0</v>
      </c>
      <c r="AM9" s="87"/>
      <c r="AN9" s="87"/>
      <c r="AO9" s="87"/>
      <c r="AP9" s="87"/>
      <c r="AQ9" s="456" t="s">
        <v>447</v>
      </c>
      <c r="AR9" s="76" t="s">
        <v>480</v>
      </c>
      <c r="AS9" s="456" t="s">
        <v>446</v>
      </c>
      <c r="AT9" s="412">
        <v>23954754528.422001</v>
      </c>
      <c r="AU9" s="499"/>
      <c r="AV9" s="499"/>
      <c r="AW9" s="430" t="s">
        <v>339</v>
      </c>
      <c r="AX9" s="431" t="s">
        <v>486</v>
      </c>
      <c r="AY9" s="177" t="s">
        <v>487</v>
      </c>
      <c r="AZ9" s="76" t="s">
        <v>480</v>
      </c>
      <c r="BA9" s="506" t="s">
        <v>484</v>
      </c>
      <c r="BB9" s="506" t="s">
        <v>485</v>
      </c>
      <c r="BC9" s="2" t="s">
        <v>10</v>
      </c>
    </row>
    <row r="10" spans="1:55" ht="90" customHeight="1" x14ac:dyDescent="0.2">
      <c r="A10" s="486">
        <v>1.3</v>
      </c>
      <c r="B10" s="456" t="s">
        <v>137</v>
      </c>
      <c r="C10" s="456" t="s">
        <v>138</v>
      </c>
      <c r="D10" s="456" t="s">
        <v>139</v>
      </c>
      <c r="E10" s="456" t="s">
        <v>204</v>
      </c>
      <c r="F10" s="456" t="s">
        <v>10</v>
      </c>
      <c r="G10" s="456" t="s">
        <v>140</v>
      </c>
      <c r="H10" s="16" t="s">
        <v>146</v>
      </c>
      <c r="I10" s="456" t="s">
        <v>36</v>
      </c>
      <c r="J10" s="456" t="s">
        <v>443</v>
      </c>
      <c r="K10" s="504" t="s">
        <v>9</v>
      </c>
      <c r="L10" s="502" t="s">
        <v>10</v>
      </c>
      <c r="M10" s="504" t="s">
        <v>33</v>
      </c>
      <c r="N10" s="503" t="s">
        <v>34</v>
      </c>
      <c r="O10" s="504"/>
      <c r="P10" s="504" t="s">
        <v>35</v>
      </c>
      <c r="Q10" s="3" t="s">
        <v>36</v>
      </c>
      <c r="R10" s="510" t="s">
        <v>37</v>
      </c>
      <c r="S10" s="443" t="s">
        <v>205</v>
      </c>
      <c r="T10" s="479">
        <v>12</v>
      </c>
      <c r="U10" s="480" t="s">
        <v>444</v>
      </c>
      <c r="V10" s="480">
        <v>3</v>
      </c>
      <c r="W10" s="480">
        <v>3</v>
      </c>
      <c r="X10" s="480">
        <v>3</v>
      </c>
      <c r="Y10" s="480">
        <v>3</v>
      </c>
      <c r="Z10" s="479">
        <f t="shared" si="1"/>
        <v>12</v>
      </c>
      <c r="AA10" s="477">
        <v>45658</v>
      </c>
      <c r="AB10" s="477">
        <v>46022</v>
      </c>
      <c r="AC10" s="430" t="s">
        <v>736</v>
      </c>
      <c r="AD10" s="92">
        <v>443</v>
      </c>
      <c r="AE10" s="430" t="s">
        <v>210</v>
      </c>
      <c r="AF10" s="430" t="s">
        <v>338</v>
      </c>
      <c r="AG10" s="439" t="s">
        <v>774</v>
      </c>
      <c r="AH10" s="4"/>
      <c r="AI10" s="4"/>
      <c r="AJ10" s="4"/>
      <c r="AK10" s="4"/>
      <c r="AL10" s="429">
        <f t="shared" si="2"/>
        <v>0</v>
      </c>
      <c r="AM10" s="87"/>
      <c r="AN10" s="87"/>
      <c r="AO10" s="87"/>
      <c r="AP10" s="87"/>
      <c r="AQ10" s="456" t="s">
        <v>447</v>
      </c>
      <c r="AR10" s="76" t="s">
        <v>480</v>
      </c>
      <c r="AS10" s="456" t="s">
        <v>446</v>
      </c>
      <c r="AT10" s="412">
        <v>39146425924.230003</v>
      </c>
      <c r="AU10" s="499"/>
      <c r="AV10" s="499"/>
      <c r="AW10" s="430" t="s">
        <v>339</v>
      </c>
      <c r="AX10" s="431" t="s">
        <v>486</v>
      </c>
      <c r="AY10" s="177" t="s">
        <v>487</v>
      </c>
      <c r="AZ10" s="76" t="s">
        <v>480</v>
      </c>
      <c r="BA10" s="506" t="s">
        <v>484</v>
      </c>
      <c r="BB10" s="506" t="s">
        <v>485</v>
      </c>
      <c r="BC10" s="2" t="s">
        <v>10</v>
      </c>
    </row>
    <row r="11" spans="1:55" ht="90" customHeight="1" x14ac:dyDescent="0.2">
      <c r="A11" s="486">
        <v>1.4</v>
      </c>
      <c r="B11" s="456" t="s">
        <v>137</v>
      </c>
      <c r="C11" s="456" t="s">
        <v>138</v>
      </c>
      <c r="D11" s="456" t="s">
        <v>139</v>
      </c>
      <c r="E11" s="456" t="s">
        <v>204</v>
      </c>
      <c r="F11" s="456" t="s">
        <v>10</v>
      </c>
      <c r="G11" s="456" t="s">
        <v>140</v>
      </c>
      <c r="H11" s="16" t="s">
        <v>146</v>
      </c>
      <c r="I11" s="456" t="s">
        <v>36</v>
      </c>
      <c r="J11" s="456" t="s">
        <v>443</v>
      </c>
      <c r="K11" s="504" t="s">
        <v>9</v>
      </c>
      <c r="L11" s="502" t="s">
        <v>10</v>
      </c>
      <c r="M11" s="504" t="s">
        <v>33</v>
      </c>
      <c r="N11" s="503" t="s">
        <v>34</v>
      </c>
      <c r="O11" s="504"/>
      <c r="P11" s="504" t="s">
        <v>35</v>
      </c>
      <c r="Q11" s="3" t="s">
        <v>36</v>
      </c>
      <c r="R11" s="510" t="s">
        <v>37</v>
      </c>
      <c r="S11" s="443" t="s">
        <v>205</v>
      </c>
      <c r="T11" s="479">
        <f t="shared" ref="T11:T43" si="3">Z11</f>
        <v>12</v>
      </c>
      <c r="U11" s="480" t="s">
        <v>444</v>
      </c>
      <c r="V11" s="480">
        <v>3</v>
      </c>
      <c r="W11" s="480">
        <v>3</v>
      </c>
      <c r="X11" s="480">
        <v>3</v>
      </c>
      <c r="Y11" s="480">
        <v>3</v>
      </c>
      <c r="Z11" s="479">
        <f t="shared" si="1"/>
        <v>12</v>
      </c>
      <c r="AA11" s="477">
        <v>45658</v>
      </c>
      <c r="AB11" s="477">
        <v>46022</v>
      </c>
      <c r="AC11" s="430" t="s">
        <v>738</v>
      </c>
      <c r="AD11" s="92">
        <v>444</v>
      </c>
      <c r="AE11" s="430" t="s">
        <v>211</v>
      </c>
      <c r="AF11" s="430" t="s">
        <v>342</v>
      </c>
      <c r="AG11" s="439" t="s">
        <v>771</v>
      </c>
      <c r="AH11" s="4"/>
      <c r="AI11" s="4"/>
      <c r="AJ11" s="4"/>
      <c r="AK11" s="4"/>
      <c r="AL11" s="429">
        <f t="shared" si="2"/>
        <v>0</v>
      </c>
      <c r="AM11" s="87"/>
      <c r="AN11" s="87"/>
      <c r="AO11" s="87"/>
      <c r="AP11" s="87"/>
      <c r="AQ11" s="456" t="s">
        <v>447</v>
      </c>
      <c r="AR11" s="76" t="s">
        <v>480</v>
      </c>
      <c r="AS11" s="456" t="s">
        <v>446</v>
      </c>
      <c r="AT11" s="412">
        <v>1723387530.6400001</v>
      </c>
      <c r="AU11" s="499"/>
      <c r="AV11" s="499"/>
      <c r="AW11" s="430" t="s">
        <v>339</v>
      </c>
      <c r="AX11" s="431" t="s">
        <v>486</v>
      </c>
      <c r="AY11" s="177" t="s">
        <v>487</v>
      </c>
      <c r="AZ11" s="76" t="s">
        <v>480</v>
      </c>
      <c r="BA11" s="506" t="s">
        <v>484</v>
      </c>
      <c r="BB11" s="506" t="s">
        <v>485</v>
      </c>
      <c r="BC11" s="2" t="s">
        <v>10</v>
      </c>
    </row>
    <row r="12" spans="1:55" ht="90" customHeight="1" x14ac:dyDescent="0.2">
      <c r="A12" s="486">
        <v>2</v>
      </c>
      <c r="B12" s="456" t="s">
        <v>137</v>
      </c>
      <c r="C12" s="456" t="s">
        <v>138</v>
      </c>
      <c r="D12" s="456" t="s">
        <v>139</v>
      </c>
      <c r="E12" s="456" t="s">
        <v>204</v>
      </c>
      <c r="F12" s="456" t="s">
        <v>10</v>
      </c>
      <c r="G12" s="456" t="s">
        <v>140</v>
      </c>
      <c r="H12" s="16" t="s">
        <v>146</v>
      </c>
      <c r="I12" s="456" t="s">
        <v>36</v>
      </c>
      <c r="J12" s="456" t="s">
        <v>443</v>
      </c>
      <c r="K12" s="504" t="s">
        <v>9</v>
      </c>
      <c r="L12" s="502" t="s">
        <v>10</v>
      </c>
      <c r="M12" s="504" t="s">
        <v>33</v>
      </c>
      <c r="N12" s="503" t="s">
        <v>34</v>
      </c>
      <c r="O12" s="504"/>
      <c r="P12" s="504" t="s">
        <v>35</v>
      </c>
      <c r="Q12" s="3" t="s">
        <v>36</v>
      </c>
      <c r="R12" s="510" t="s">
        <v>37</v>
      </c>
      <c r="S12" s="443" t="s">
        <v>212</v>
      </c>
      <c r="T12" s="479">
        <f t="shared" si="3"/>
        <v>1</v>
      </c>
      <c r="U12" s="480" t="s">
        <v>444</v>
      </c>
      <c r="V12" s="480">
        <v>0</v>
      </c>
      <c r="W12" s="480">
        <v>0</v>
      </c>
      <c r="X12" s="480">
        <v>0</v>
      </c>
      <c r="Y12" s="480">
        <v>1</v>
      </c>
      <c r="Z12" s="479">
        <f t="shared" si="1"/>
        <v>1</v>
      </c>
      <c r="AA12" s="478">
        <v>45931</v>
      </c>
      <c r="AB12" s="477">
        <v>46022</v>
      </c>
      <c r="AC12" s="507" t="s">
        <v>742</v>
      </c>
      <c r="AD12" s="92">
        <v>446</v>
      </c>
      <c r="AE12" s="430" t="s">
        <v>213</v>
      </c>
      <c r="AF12" s="430" t="s">
        <v>338</v>
      </c>
      <c r="AG12" s="439" t="s">
        <v>771</v>
      </c>
      <c r="AH12" s="4"/>
      <c r="AI12" s="4"/>
      <c r="AJ12" s="4"/>
      <c r="AK12" s="58"/>
      <c r="AL12" s="429">
        <f t="shared" si="2"/>
        <v>0</v>
      </c>
      <c r="AM12" s="87"/>
      <c r="AN12" s="87"/>
      <c r="AO12" s="87"/>
      <c r="AP12" s="87"/>
      <c r="AQ12" s="456" t="s">
        <v>447</v>
      </c>
      <c r="AR12" s="76" t="s">
        <v>481</v>
      </c>
      <c r="AS12" s="456" t="s">
        <v>446</v>
      </c>
      <c r="AT12" s="508">
        <v>36816386.831199996</v>
      </c>
      <c r="AU12" s="499"/>
      <c r="AV12" s="499"/>
      <c r="AW12" s="430" t="s">
        <v>347</v>
      </c>
      <c r="AX12" s="431" t="s">
        <v>491</v>
      </c>
      <c r="AY12" s="177" t="s">
        <v>492</v>
      </c>
      <c r="AZ12" s="76" t="s">
        <v>481</v>
      </c>
      <c r="BA12" s="506" t="s">
        <v>490</v>
      </c>
      <c r="BB12" s="506" t="s">
        <v>489</v>
      </c>
      <c r="BC12" s="2" t="s">
        <v>475</v>
      </c>
    </row>
    <row r="13" spans="1:55" ht="90" customHeight="1" x14ac:dyDescent="0.2">
      <c r="A13" s="486">
        <v>3</v>
      </c>
      <c r="B13" s="456" t="s">
        <v>137</v>
      </c>
      <c r="C13" s="456" t="s">
        <v>138</v>
      </c>
      <c r="D13" s="456" t="s">
        <v>139</v>
      </c>
      <c r="E13" s="456" t="s">
        <v>204</v>
      </c>
      <c r="F13" s="456" t="s">
        <v>10</v>
      </c>
      <c r="G13" s="456" t="s">
        <v>140</v>
      </c>
      <c r="H13" s="16" t="s">
        <v>146</v>
      </c>
      <c r="I13" s="456" t="s">
        <v>36</v>
      </c>
      <c r="J13" s="456" t="s">
        <v>443</v>
      </c>
      <c r="K13" s="504" t="s">
        <v>9</v>
      </c>
      <c r="L13" s="502" t="s">
        <v>10</v>
      </c>
      <c r="M13" s="504" t="s">
        <v>33</v>
      </c>
      <c r="N13" s="503" t="s">
        <v>34</v>
      </c>
      <c r="O13" s="504"/>
      <c r="P13" s="504" t="s">
        <v>35</v>
      </c>
      <c r="Q13" s="3" t="s">
        <v>36</v>
      </c>
      <c r="R13" s="510" t="s">
        <v>37</v>
      </c>
      <c r="S13" s="443" t="s">
        <v>214</v>
      </c>
      <c r="T13" s="479">
        <f t="shared" si="3"/>
        <v>12</v>
      </c>
      <c r="U13" s="480" t="s">
        <v>444</v>
      </c>
      <c r="V13" s="480">
        <v>0</v>
      </c>
      <c r="W13" s="480">
        <v>6</v>
      </c>
      <c r="X13" s="480">
        <v>3</v>
      </c>
      <c r="Y13" s="480">
        <v>3</v>
      </c>
      <c r="Z13" s="479">
        <f t="shared" si="1"/>
        <v>12</v>
      </c>
      <c r="AA13" s="478">
        <v>45748</v>
      </c>
      <c r="AB13" s="477">
        <v>46022</v>
      </c>
      <c r="AC13" s="430" t="s">
        <v>740</v>
      </c>
      <c r="AD13" s="509">
        <v>445</v>
      </c>
      <c r="AE13" s="430" t="s">
        <v>216</v>
      </c>
      <c r="AF13" s="430" t="s">
        <v>338</v>
      </c>
      <c r="AG13" s="439" t="s">
        <v>775</v>
      </c>
      <c r="AH13" s="4"/>
      <c r="AI13" s="4"/>
      <c r="AJ13" s="4"/>
      <c r="AK13" s="4"/>
      <c r="AL13" s="429">
        <f t="shared" si="2"/>
        <v>0</v>
      </c>
      <c r="AM13" s="87"/>
      <c r="AN13" s="87"/>
      <c r="AO13" s="87"/>
      <c r="AP13" s="87"/>
      <c r="AQ13" s="456" t="s">
        <v>447</v>
      </c>
      <c r="AR13" s="76" t="s">
        <v>482</v>
      </c>
      <c r="AS13" s="456" t="s">
        <v>446</v>
      </c>
      <c r="AT13" s="412">
        <v>557264240.07000005</v>
      </c>
      <c r="AU13" s="499"/>
      <c r="AV13" s="499"/>
      <c r="AW13" s="430" t="s">
        <v>353</v>
      </c>
      <c r="AX13" s="183" t="s">
        <v>385</v>
      </c>
      <c r="AY13" s="177" t="s">
        <v>386</v>
      </c>
      <c r="AZ13" s="76" t="s">
        <v>482</v>
      </c>
      <c r="BA13" s="506" t="s">
        <v>493</v>
      </c>
      <c r="BB13" s="506" t="s">
        <v>485</v>
      </c>
      <c r="BC13" s="2" t="s">
        <v>10</v>
      </c>
    </row>
    <row r="14" spans="1:55" ht="90" customHeight="1" x14ac:dyDescent="0.2">
      <c r="A14" s="486">
        <v>4.0999999999999996</v>
      </c>
      <c r="B14" s="456" t="s">
        <v>137</v>
      </c>
      <c r="C14" s="456" t="s">
        <v>138</v>
      </c>
      <c r="D14" s="456" t="s">
        <v>139</v>
      </c>
      <c r="E14" s="456" t="s">
        <v>204</v>
      </c>
      <c r="F14" s="456" t="s">
        <v>10</v>
      </c>
      <c r="G14" s="456" t="s">
        <v>140</v>
      </c>
      <c r="H14" s="16" t="s">
        <v>146</v>
      </c>
      <c r="I14" s="456" t="s">
        <v>36</v>
      </c>
      <c r="J14" s="456" t="s">
        <v>443</v>
      </c>
      <c r="K14" s="504" t="s">
        <v>9</v>
      </c>
      <c r="L14" s="502" t="s">
        <v>10</v>
      </c>
      <c r="M14" s="504" t="s">
        <v>33</v>
      </c>
      <c r="N14" s="503" t="s">
        <v>34</v>
      </c>
      <c r="O14" s="504"/>
      <c r="P14" s="504" t="s">
        <v>35</v>
      </c>
      <c r="Q14" s="3" t="s">
        <v>36</v>
      </c>
      <c r="R14" s="510" t="s">
        <v>37</v>
      </c>
      <c r="S14" s="444" t="s">
        <v>224</v>
      </c>
      <c r="T14" s="479">
        <v>3</v>
      </c>
      <c r="U14" s="480" t="s">
        <v>444</v>
      </c>
      <c r="V14" s="480">
        <v>0</v>
      </c>
      <c r="W14" s="480">
        <v>1</v>
      </c>
      <c r="X14" s="480">
        <v>1</v>
      </c>
      <c r="Y14" s="480">
        <v>1</v>
      </c>
      <c r="Z14" s="479">
        <f t="shared" si="1"/>
        <v>3</v>
      </c>
      <c r="AA14" s="478">
        <v>45748</v>
      </c>
      <c r="AB14" s="477">
        <v>46022</v>
      </c>
      <c r="AC14" s="430" t="s">
        <v>731</v>
      </c>
      <c r="AD14" s="509">
        <v>440</v>
      </c>
      <c r="AE14" s="430" t="s">
        <v>606</v>
      </c>
      <c r="AF14" s="430" t="s">
        <v>338</v>
      </c>
      <c r="AG14" s="439" t="s">
        <v>772</v>
      </c>
      <c r="AH14" s="4"/>
      <c r="AI14" s="4"/>
      <c r="AJ14" s="4"/>
      <c r="AK14" s="4"/>
      <c r="AL14" s="429">
        <f t="shared" ref="AL14" si="4">AH14+AI14+AJ14+AK14</f>
        <v>0</v>
      </c>
      <c r="AM14" s="87"/>
      <c r="AN14" s="87"/>
      <c r="AO14" s="87"/>
      <c r="AP14" s="87"/>
      <c r="AQ14" s="456" t="s">
        <v>447</v>
      </c>
      <c r="AR14" s="76" t="s">
        <v>482</v>
      </c>
      <c r="AS14" s="456" t="s">
        <v>446</v>
      </c>
      <c r="AT14" s="412">
        <v>50000000</v>
      </c>
      <c r="AU14" s="499"/>
      <c r="AV14" s="499"/>
      <c r="AW14" s="430" t="s">
        <v>782</v>
      </c>
      <c r="AX14" s="183" t="s">
        <v>385</v>
      </c>
      <c r="AY14" s="177" t="s">
        <v>386</v>
      </c>
      <c r="AZ14" s="76" t="s">
        <v>482</v>
      </c>
      <c r="BA14" s="506" t="s">
        <v>493</v>
      </c>
      <c r="BB14" s="506" t="s">
        <v>485</v>
      </c>
      <c r="BC14" s="2" t="s">
        <v>10</v>
      </c>
    </row>
    <row r="15" spans="1:55" ht="90" customHeight="1" x14ac:dyDescent="0.2">
      <c r="A15" s="486">
        <v>4.2</v>
      </c>
      <c r="B15" s="304" t="s">
        <v>137</v>
      </c>
      <c r="C15" s="304" t="s">
        <v>221</v>
      </c>
      <c r="D15" s="456" t="s">
        <v>139</v>
      </c>
      <c r="E15" s="304" t="s">
        <v>222</v>
      </c>
      <c r="F15" s="456" t="s">
        <v>44</v>
      </c>
      <c r="G15" s="456" t="s">
        <v>140</v>
      </c>
      <c r="H15" s="16" t="s">
        <v>148</v>
      </c>
      <c r="I15" s="304" t="s">
        <v>223</v>
      </c>
      <c r="J15" s="456" t="s">
        <v>443</v>
      </c>
      <c r="K15" s="504" t="s">
        <v>43</v>
      </c>
      <c r="L15" s="502" t="s">
        <v>44</v>
      </c>
      <c r="M15" s="504" t="s">
        <v>45</v>
      </c>
      <c r="N15" s="503" t="s">
        <v>46</v>
      </c>
      <c r="O15" s="504"/>
      <c r="P15" s="504" t="s">
        <v>47</v>
      </c>
      <c r="Q15" s="3" t="s">
        <v>48</v>
      </c>
      <c r="R15" s="510" t="s">
        <v>49</v>
      </c>
      <c r="S15" s="444" t="s">
        <v>224</v>
      </c>
      <c r="T15" s="479">
        <v>3</v>
      </c>
      <c r="U15" s="480" t="s">
        <v>444</v>
      </c>
      <c r="V15" s="480">
        <v>0</v>
      </c>
      <c r="W15" s="480">
        <v>1</v>
      </c>
      <c r="X15" s="480">
        <v>1</v>
      </c>
      <c r="Y15" s="480">
        <v>1</v>
      </c>
      <c r="Z15" s="479">
        <f t="shared" si="1"/>
        <v>3</v>
      </c>
      <c r="AA15" s="478">
        <v>45748</v>
      </c>
      <c r="AB15" s="477">
        <v>46022</v>
      </c>
      <c r="AC15" s="430" t="s">
        <v>682</v>
      </c>
      <c r="AD15" s="509">
        <v>421</v>
      </c>
      <c r="AE15" s="430" t="s">
        <v>213</v>
      </c>
      <c r="AF15" s="430" t="s">
        <v>296</v>
      </c>
      <c r="AG15" s="439" t="s">
        <v>771</v>
      </c>
      <c r="AH15" s="8"/>
      <c r="AI15" s="8"/>
      <c r="AJ15" s="8"/>
      <c r="AK15" s="58"/>
      <c r="AL15" s="429">
        <f>AH15+AI15+AJ15+AK15</f>
        <v>0</v>
      </c>
      <c r="AM15" s="87"/>
      <c r="AN15" s="87"/>
      <c r="AO15" s="87"/>
      <c r="AP15" s="87"/>
      <c r="AQ15" s="456" t="s">
        <v>447</v>
      </c>
      <c r="AR15" s="58" t="s">
        <v>476</v>
      </c>
      <c r="AS15" s="456" t="s">
        <v>446</v>
      </c>
      <c r="AT15" s="412">
        <v>145482134.66999999</v>
      </c>
      <c r="AU15" s="499"/>
      <c r="AV15" s="499"/>
      <c r="AW15" s="433" t="s">
        <v>300</v>
      </c>
      <c r="AX15" s="183" t="s">
        <v>385</v>
      </c>
      <c r="AY15" s="177" t="s">
        <v>386</v>
      </c>
      <c r="AZ15" s="58" t="s">
        <v>476</v>
      </c>
      <c r="BA15" s="506" t="s">
        <v>497</v>
      </c>
      <c r="BB15" s="506" t="s">
        <v>381</v>
      </c>
      <c r="BC15" s="2" t="s">
        <v>475</v>
      </c>
    </row>
    <row r="16" spans="1:55" ht="90" customHeight="1" x14ac:dyDescent="0.2">
      <c r="A16" s="486">
        <v>5</v>
      </c>
      <c r="B16" s="304" t="s">
        <v>137</v>
      </c>
      <c r="C16" s="304" t="s">
        <v>138</v>
      </c>
      <c r="D16" s="456" t="s">
        <v>139</v>
      </c>
      <c r="E16" s="304" t="s">
        <v>219</v>
      </c>
      <c r="F16" s="456" t="s">
        <v>10</v>
      </c>
      <c r="G16" s="456" t="s">
        <v>140</v>
      </c>
      <c r="H16" s="16" t="s">
        <v>147</v>
      </c>
      <c r="I16" s="304" t="s">
        <v>41</v>
      </c>
      <c r="J16" s="456" t="s">
        <v>443</v>
      </c>
      <c r="K16" s="504" t="s">
        <v>9</v>
      </c>
      <c r="L16" s="502" t="s">
        <v>10</v>
      </c>
      <c r="M16" s="504" t="s">
        <v>38</v>
      </c>
      <c r="N16" s="503" t="s">
        <v>39</v>
      </c>
      <c r="O16" s="504"/>
      <c r="P16" s="504" t="s">
        <v>40</v>
      </c>
      <c r="Q16" s="3" t="s">
        <v>41</v>
      </c>
      <c r="R16" s="510" t="s">
        <v>42</v>
      </c>
      <c r="S16" s="444" t="s">
        <v>755</v>
      </c>
      <c r="T16" s="479">
        <f t="shared" si="3"/>
        <v>9</v>
      </c>
      <c r="U16" s="480" t="s">
        <v>444</v>
      </c>
      <c r="V16" s="480">
        <v>0</v>
      </c>
      <c r="W16" s="480">
        <v>3</v>
      </c>
      <c r="X16" s="480">
        <v>3</v>
      </c>
      <c r="Y16" s="480">
        <v>3</v>
      </c>
      <c r="Z16" s="479">
        <f t="shared" si="1"/>
        <v>9</v>
      </c>
      <c r="AA16" s="478">
        <v>45748</v>
      </c>
      <c r="AB16" s="477">
        <v>46022</v>
      </c>
      <c r="AC16" s="430" t="s">
        <v>744</v>
      </c>
      <c r="AD16" s="509">
        <v>447</v>
      </c>
      <c r="AE16" s="430" t="s">
        <v>213</v>
      </c>
      <c r="AF16" s="510" t="s">
        <v>39</v>
      </c>
      <c r="AG16" s="439" t="s">
        <v>771</v>
      </c>
      <c r="AH16" s="4"/>
      <c r="AI16" s="4"/>
      <c r="AJ16" s="4"/>
      <c r="AK16" s="58"/>
      <c r="AL16" s="429">
        <f t="shared" si="2"/>
        <v>0</v>
      </c>
      <c r="AM16" s="87"/>
      <c r="AN16" s="87"/>
      <c r="AO16" s="87"/>
      <c r="AP16" s="87"/>
      <c r="AQ16" s="456" t="s">
        <v>447</v>
      </c>
      <c r="AR16" s="58" t="s">
        <v>483</v>
      </c>
      <c r="AS16" s="456" t="s">
        <v>446</v>
      </c>
      <c r="AT16" s="412">
        <v>124794100</v>
      </c>
      <c r="AU16" s="499"/>
      <c r="AV16" s="499"/>
      <c r="AW16" s="430" t="s">
        <v>473</v>
      </c>
      <c r="AX16" s="431" t="s">
        <v>495</v>
      </c>
      <c r="AY16" s="177" t="s">
        <v>496</v>
      </c>
      <c r="AZ16" s="58" t="s">
        <v>483</v>
      </c>
      <c r="BA16" s="506" t="s">
        <v>494</v>
      </c>
      <c r="BB16" s="506" t="s">
        <v>381</v>
      </c>
      <c r="BC16" s="2" t="s">
        <v>475</v>
      </c>
    </row>
    <row r="17" spans="1:55" ht="90" customHeight="1" x14ac:dyDescent="0.2">
      <c r="A17" s="486">
        <v>6</v>
      </c>
      <c r="B17" s="304" t="s">
        <v>137</v>
      </c>
      <c r="C17" s="304" t="s">
        <v>158</v>
      </c>
      <c r="D17" s="304" t="s">
        <v>162</v>
      </c>
      <c r="E17" s="304" t="s">
        <v>250</v>
      </c>
      <c r="F17" s="304" t="s">
        <v>44</v>
      </c>
      <c r="G17" s="304" t="s">
        <v>163</v>
      </c>
      <c r="H17" s="17" t="s">
        <v>164</v>
      </c>
      <c r="I17" s="304" t="s">
        <v>53</v>
      </c>
      <c r="J17" s="304" t="s">
        <v>448</v>
      </c>
      <c r="K17" s="511">
        <v>1903</v>
      </c>
      <c r="L17" s="502" t="s">
        <v>44</v>
      </c>
      <c r="M17" s="511" t="s">
        <v>595</v>
      </c>
      <c r="N17" s="503" t="s">
        <v>597</v>
      </c>
      <c r="O17" s="504"/>
      <c r="P17" s="511" t="s">
        <v>595</v>
      </c>
      <c r="Q17" s="3" t="s">
        <v>53</v>
      </c>
      <c r="R17" s="510" t="s">
        <v>598</v>
      </c>
      <c r="S17" s="444" t="s">
        <v>599</v>
      </c>
      <c r="T17" s="479">
        <f t="shared" si="3"/>
        <v>9</v>
      </c>
      <c r="U17" s="480" t="s">
        <v>444</v>
      </c>
      <c r="V17" s="481">
        <v>0</v>
      </c>
      <c r="W17" s="481">
        <v>3</v>
      </c>
      <c r="X17" s="481">
        <v>3</v>
      </c>
      <c r="Y17" s="481">
        <v>3</v>
      </c>
      <c r="Z17" s="479">
        <f t="shared" si="1"/>
        <v>9</v>
      </c>
      <c r="AA17" s="478">
        <v>45748</v>
      </c>
      <c r="AB17" s="477">
        <v>46022</v>
      </c>
      <c r="AC17" s="430" t="s">
        <v>684</v>
      </c>
      <c r="AD17" s="509">
        <v>358</v>
      </c>
      <c r="AE17" s="439" t="s">
        <v>225</v>
      </c>
      <c r="AF17" s="510" t="s">
        <v>597</v>
      </c>
      <c r="AG17" s="439" t="s">
        <v>770</v>
      </c>
      <c r="AH17" s="8"/>
      <c r="AI17" s="8"/>
      <c r="AJ17" s="8"/>
      <c r="AK17" s="58"/>
      <c r="AL17" s="429"/>
      <c r="AM17" s="87"/>
      <c r="AN17" s="87"/>
      <c r="AO17" s="87"/>
      <c r="AP17" s="87"/>
      <c r="AQ17" s="456" t="s">
        <v>447</v>
      </c>
      <c r="AR17" s="58" t="s">
        <v>596</v>
      </c>
      <c r="AS17" s="456" t="s">
        <v>446</v>
      </c>
      <c r="AT17" s="412">
        <v>55000000</v>
      </c>
      <c r="AU17" s="513" t="s">
        <v>369</v>
      </c>
      <c r="AV17" s="513"/>
      <c r="AW17" s="433" t="s">
        <v>668</v>
      </c>
      <c r="AX17" s="183" t="s">
        <v>385</v>
      </c>
      <c r="AY17" s="177" t="s">
        <v>386</v>
      </c>
      <c r="AZ17" s="58" t="s">
        <v>596</v>
      </c>
      <c r="BA17" s="506" t="s">
        <v>780</v>
      </c>
      <c r="BB17" s="506" t="s">
        <v>381</v>
      </c>
      <c r="BC17" s="2" t="s">
        <v>65</v>
      </c>
    </row>
    <row r="18" spans="1:55" s="10" customFormat="1" ht="90" customHeight="1" x14ac:dyDescent="0.25">
      <c r="A18" s="486">
        <v>7.1</v>
      </c>
      <c r="B18" s="304" t="s">
        <v>153</v>
      </c>
      <c r="C18" s="304" t="s">
        <v>158</v>
      </c>
      <c r="D18" s="304" t="s">
        <v>162</v>
      </c>
      <c r="E18" s="304" t="s">
        <v>250</v>
      </c>
      <c r="F18" s="304" t="s">
        <v>44</v>
      </c>
      <c r="G18" s="304" t="s">
        <v>163</v>
      </c>
      <c r="H18" s="17" t="s">
        <v>164</v>
      </c>
      <c r="I18" s="304" t="s">
        <v>53</v>
      </c>
      <c r="J18" s="304" t="s">
        <v>448</v>
      </c>
      <c r="K18" s="504" t="s">
        <v>43</v>
      </c>
      <c r="L18" s="502" t="s">
        <v>44</v>
      </c>
      <c r="M18" s="504" t="s">
        <v>50</v>
      </c>
      <c r="N18" s="503" t="s">
        <v>51</v>
      </c>
      <c r="O18" s="504"/>
      <c r="P18" s="504" t="s">
        <v>52</v>
      </c>
      <c r="Q18" s="3" t="s">
        <v>53</v>
      </c>
      <c r="R18" s="510" t="s">
        <v>54</v>
      </c>
      <c r="S18" s="444" t="s">
        <v>751</v>
      </c>
      <c r="T18" s="479">
        <f>Z18</f>
        <v>3</v>
      </c>
      <c r="U18" s="480" t="s">
        <v>444</v>
      </c>
      <c r="V18" s="482">
        <v>0</v>
      </c>
      <c r="W18" s="480">
        <v>1</v>
      </c>
      <c r="X18" s="480">
        <v>1</v>
      </c>
      <c r="Y18" s="480">
        <v>1</v>
      </c>
      <c r="Z18" s="479">
        <f>V18+W18+X18+Y18</f>
        <v>3</v>
      </c>
      <c r="AA18" s="478">
        <v>45748</v>
      </c>
      <c r="AB18" s="477">
        <v>46022</v>
      </c>
      <c r="AC18" s="430" t="s">
        <v>690</v>
      </c>
      <c r="AD18" s="405">
        <v>362</v>
      </c>
      <c r="AE18" s="430" t="s">
        <v>249</v>
      </c>
      <c r="AF18" s="430" t="s">
        <v>403</v>
      </c>
      <c r="AG18" s="439" t="s">
        <v>770</v>
      </c>
      <c r="AH18" s="7"/>
      <c r="AI18" s="7"/>
      <c r="AJ18" s="7"/>
      <c r="AK18" s="76"/>
      <c r="AL18" s="429">
        <f>AH18+AI18+AJ18+AK18</f>
        <v>0</v>
      </c>
      <c r="AM18" s="87"/>
      <c r="AN18" s="87"/>
      <c r="AO18" s="87"/>
      <c r="AP18" s="87"/>
      <c r="AQ18" s="456" t="s">
        <v>447</v>
      </c>
      <c r="AR18" s="59" t="s">
        <v>374</v>
      </c>
      <c r="AS18" s="456" t="s">
        <v>446</v>
      </c>
      <c r="AT18" s="412">
        <v>325210188.07999998</v>
      </c>
      <c r="AU18" s="513" t="s">
        <v>369</v>
      </c>
      <c r="AV18" s="513"/>
      <c r="AW18" s="434" t="s">
        <v>777</v>
      </c>
      <c r="AX18" s="183" t="s">
        <v>385</v>
      </c>
      <c r="AY18" s="177" t="s">
        <v>386</v>
      </c>
      <c r="AZ18" s="59" t="s">
        <v>374</v>
      </c>
      <c r="BA18" s="506" t="s">
        <v>384</v>
      </c>
      <c r="BB18" s="506" t="s">
        <v>381</v>
      </c>
      <c r="BC18" s="2" t="s">
        <v>65</v>
      </c>
    </row>
    <row r="19" spans="1:55" s="10" customFormat="1" ht="90" customHeight="1" x14ac:dyDescent="0.2">
      <c r="A19" s="486">
        <v>7.2</v>
      </c>
      <c r="B19" s="304" t="s">
        <v>153</v>
      </c>
      <c r="C19" s="304" t="s">
        <v>158</v>
      </c>
      <c r="D19" s="304" t="s">
        <v>162</v>
      </c>
      <c r="E19" s="304" t="s">
        <v>250</v>
      </c>
      <c r="F19" s="304" t="s">
        <v>44</v>
      </c>
      <c r="G19" s="304" t="s">
        <v>163</v>
      </c>
      <c r="H19" s="17" t="s">
        <v>164</v>
      </c>
      <c r="I19" s="304" t="s">
        <v>53</v>
      </c>
      <c r="J19" s="304" t="s">
        <v>448</v>
      </c>
      <c r="K19" s="504" t="s">
        <v>43</v>
      </c>
      <c r="L19" s="502" t="s">
        <v>44</v>
      </c>
      <c r="M19" s="504" t="s">
        <v>50</v>
      </c>
      <c r="N19" s="503" t="s">
        <v>51</v>
      </c>
      <c r="O19" s="504"/>
      <c r="P19" s="504" t="s">
        <v>52</v>
      </c>
      <c r="Q19" s="3" t="s">
        <v>53</v>
      </c>
      <c r="R19" s="510" t="s">
        <v>54</v>
      </c>
      <c r="S19" s="444" t="s">
        <v>751</v>
      </c>
      <c r="T19" s="479">
        <v>3</v>
      </c>
      <c r="U19" s="480" t="s">
        <v>444</v>
      </c>
      <c r="V19" s="482">
        <v>0</v>
      </c>
      <c r="W19" s="480">
        <v>1</v>
      </c>
      <c r="X19" s="480">
        <v>1</v>
      </c>
      <c r="Y19" s="480">
        <v>1</v>
      </c>
      <c r="Z19" s="479">
        <f>V19+W19+X19+Y19</f>
        <v>3</v>
      </c>
      <c r="AA19" s="478">
        <v>45748</v>
      </c>
      <c r="AB19" s="477">
        <v>46022</v>
      </c>
      <c r="AC19" s="430" t="s">
        <v>687</v>
      </c>
      <c r="AD19" s="405">
        <v>360</v>
      </c>
      <c r="AE19" s="514" t="s">
        <v>606</v>
      </c>
      <c r="AF19" s="430" t="s">
        <v>403</v>
      </c>
      <c r="AG19" s="439" t="s">
        <v>772</v>
      </c>
      <c r="AH19" s="7"/>
      <c r="AI19" s="7"/>
      <c r="AJ19" s="7"/>
      <c r="AK19" s="76"/>
      <c r="AL19" s="429">
        <f>AH19+AI19+AJ19+AK19</f>
        <v>0</v>
      </c>
      <c r="AM19" s="87"/>
      <c r="AN19" s="87"/>
      <c r="AO19" s="87"/>
      <c r="AP19" s="87"/>
      <c r="AQ19" s="456" t="s">
        <v>447</v>
      </c>
      <c r="AR19" s="59" t="s">
        <v>374</v>
      </c>
      <c r="AS19" s="456" t="s">
        <v>446</v>
      </c>
      <c r="AT19" s="412">
        <v>150000000</v>
      </c>
      <c r="AU19" s="513"/>
      <c r="AV19" s="513"/>
      <c r="AW19" s="434" t="s">
        <v>290</v>
      </c>
      <c r="AX19" s="183" t="s">
        <v>385</v>
      </c>
      <c r="AY19" s="177" t="s">
        <v>386</v>
      </c>
      <c r="AZ19" s="59" t="s">
        <v>374</v>
      </c>
      <c r="BA19" s="506" t="s">
        <v>384</v>
      </c>
      <c r="BB19" s="506" t="s">
        <v>381</v>
      </c>
      <c r="BC19" s="2" t="s">
        <v>65</v>
      </c>
    </row>
    <row r="20" spans="1:55" s="10" customFormat="1" ht="90" customHeight="1" x14ac:dyDescent="0.2">
      <c r="A20" s="486">
        <v>7.3</v>
      </c>
      <c r="B20" s="304" t="s">
        <v>153</v>
      </c>
      <c r="C20" s="304" t="s">
        <v>158</v>
      </c>
      <c r="D20" s="304" t="s">
        <v>162</v>
      </c>
      <c r="E20" s="304" t="s">
        <v>250</v>
      </c>
      <c r="F20" s="304" t="s">
        <v>44</v>
      </c>
      <c r="G20" s="304" t="s">
        <v>163</v>
      </c>
      <c r="H20" s="17" t="s">
        <v>164</v>
      </c>
      <c r="I20" s="304" t="s">
        <v>53</v>
      </c>
      <c r="J20" s="304" t="s">
        <v>448</v>
      </c>
      <c r="K20" s="504" t="s">
        <v>43</v>
      </c>
      <c r="L20" s="502" t="s">
        <v>44</v>
      </c>
      <c r="M20" s="504" t="s">
        <v>50</v>
      </c>
      <c r="N20" s="503" t="s">
        <v>51</v>
      </c>
      <c r="O20" s="504"/>
      <c r="P20" s="504" t="s">
        <v>52</v>
      </c>
      <c r="Q20" s="3" t="s">
        <v>53</v>
      </c>
      <c r="R20" s="510" t="s">
        <v>54</v>
      </c>
      <c r="S20" s="444" t="s">
        <v>751</v>
      </c>
      <c r="T20" s="479">
        <f>Z20</f>
        <v>3</v>
      </c>
      <c r="U20" s="480" t="s">
        <v>444</v>
      </c>
      <c r="V20" s="482">
        <v>0</v>
      </c>
      <c r="W20" s="480">
        <v>1</v>
      </c>
      <c r="X20" s="480">
        <v>1</v>
      </c>
      <c r="Y20" s="480">
        <v>1</v>
      </c>
      <c r="Z20" s="479">
        <f>V20+W20+X20+Y20</f>
        <v>3</v>
      </c>
      <c r="AA20" s="478">
        <v>45748</v>
      </c>
      <c r="AB20" s="477">
        <v>46022</v>
      </c>
      <c r="AC20" s="430" t="s">
        <v>688</v>
      </c>
      <c r="AD20" s="405">
        <v>361</v>
      </c>
      <c r="AE20" s="514" t="s">
        <v>689</v>
      </c>
      <c r="AF20" s="430" t="s">
        <v>403</v>
      </c>
      <c r="AG20" s="439" t="s">
        <v>776</v>
      </c>
      <c r="AH20" s="7"/>
      <c r="AI20" s="7"/>
      <c r="AJ20" s="7"/>
      <c r="AK20" s="76"/>
      <c r="AL20" s="429">
        <f>AH20+AI20+AJ20+AK20</f>
        <v>0</v>
      </c>
      <c r="AM20" s="87"/>
      <c r="AN20" s="87"/>
      <c r="AO20" s="87"/>
      <c r="AP20" s="87"/>
      <c r="AQ20" s="456" t="s">
        <v>447</v>
      </c>
      <c r="AR20" s="59" t="s">
        <v>374</v>
      </c>
      <c r="AS20" s="456" t="s">
        <v>446</v>
      </c>
      <c r="AT20" s="412">
        <v>150000000</v>
      </c>
      <c r="AU20" s="513"/>
      <c r="AV20" s="513"/>
      <c r="AW20" s="434" t="s">
        <v>745</v>
      </c>
      <c r="AX20" s="183" t="s">
        <v>385</v>
      </c>
      <c r="AY20" s="177" t="s">
        <v>386</v>
      </c>
      <c r="AZ20" s="59" t="s">
        <v>374</v>
      </c>
      <c r="BA20" s="506" t="s">
        <v>384</v>
      </c>
      <c r="BB20" s="506" t="s">
        <v>381</v>
      </c>
      <c r="BC20" s="2" t="s">
        <v>65</v>
      </c>
    </row>
    <row r="21" spans="1:55" ht="90" customHeight="1" x14ac:dyDescent="0.2">
      <c r="A21" s="486">
        <v>8</v>
      </c>
      <c r="B21" s="304" t="s">
        <v>137</v>
      </c>
      <c r="C21" s="304" t="s">
        <v>138</v>
      </c>
      <c r="D21" s="456" t="s">
        <v>139</v>
      </c>
      <c r="E21" s="304" t="s">
        <v>226</v>
      </c>
      <c r="F21" s="456" t="s">
        <v>44</v>
      </c>
      <c r="G21" s="456" t="s">
        <v>140</v>
      </c>
      <c r="H21" s="16" t="s">
        <v>149</v>
      </c>
      <c r="I21" s="304" t="s">
        <v>227</v>
      </c>
      <c r="J21" s="304" t="s">
        <v>448</v>
      </c>
      <c r="K21" s="504" t="s">
        <v>43</v>
      </c>
      <c r="L21" s="502" t="s">
        <v>44</v>
      </c>
      <c r="M21" s="504" t="s">
        <v>55</v>
      </c>
      <c r="N21" s="503" t="s">
        <v>56</v>
      </c>
      <c r="O21" s="504"/>
      <c r="P21" s="504" t="s">
        <v>57</v>
      </c>
      <c r="Q21" s="3" t="s">
        <v>58</v>
      </c>
      <c r="R21" s="510" t="s">
        <v>789</v>
      </c>
      <c r="S21" s="444" t="s">
        <v>675</v>
      </c>
      <c r="T21" s="479">
        <f t="shared" si="3"/>
        <v>3</v>
      </c>
      <c r="U21" s="480" t="s">
        <v>444</v>
      </c>
      <c r="V21" s="482">
        <v>0</v>
      </c>
      <c r="W21" s="480">
        <v>1</v>
      </c>
      <c r="X21" s="480">
        <v>1</v>
      </c>
      <c r="Y21" s="480">
        <v>1</v>
      </c>
      <c r="Z21" s="479">
        <f t="shared" si="1"/>
        <v>3</v>
      </c>
      <c r="AA21" s="478">
        <v>45748</v>
      </c>
      <c r="AB21" s="477">
        <v>46022</v>
      </c>
      <c r="AC21" s="430" t="s">
        <v>686</v>
      </c>
      <c r="AD21" s="509">
        <v>359</v>
      </c>
      <c r="AE21" s="430" t="s">
        <v>249</v>
      </c>
      <c r="AF21" s="430" t="s">
        <v>304</v>
      </c>
      <c r="AG21" s="439" t="s">
        <v>770</v>
      </c>
      <c r="AH21" s="8"/>
      <c r="AI21" s="8"/>
      <c r="AJ21" s="8"/>
      <c r="AK21" s="58"/>
      <c r="AL21" s="429">
        <f t="shared" si="2"/>
        <v>0</v>
      </c>
      <c r="AM21" s="87"/>
      <c r="AN21" s="87"/>
      <c r="AO21" s="87"/>
      <c r="AP21" s="87"/>
      <c r="AQ21" s="456" t="s">
        <v>447</v>
      </c>
      <c r="AR21" s="58" t="s">
        <v>372</v>
      </c>
      <c r="AS21" s="456" t="s">
        <v>446</v>
      </c>
      <c r="AT21" s="412">
        <v>57000000</v>
      </c>
      <c r="AU21" s="513" t="s">
        <v>369</v>
      </c>
      <c r="AV21" s="513"/>
      <c r="AW21" s="435" t="s">
        <v>390</v>
      </c>
      <c r="AX21" s="183" t="s">
        <v>385</v>
      </c>
      <c r="AY21" s="177" t="s">
        <v>386</v>
      </c>
      <c r="AZ21" s="58" t="s">
        <v>372</v>
      </c>
      <c r="BA21" s="506" t="s">
        <v>382</v>
      </c>
      <c r="BB21" s="506" t="s">
        <v>381</v>
      </c>
      <c r="BC21" s="2" t="s">
        <v>65</v>
      </c>
    </row>
    <row r="22" spans="1:55" ht="90" customHeight="1" x14ac:dyDescent="0.2">
      <c r="A22" s="486">
        <v>9</v>
      </c>
      <c r="B22" s="304" t="s">
        <v>137</v>
      </c>
      <c r="C22" s="304" t="s">
        <v>138</v>
      </c>
      <c r="D22" s="456" t="s">
        <v>139</v>
      </c>
      <c r="E22" s="304" t="s">
        <v>226</v>
      </c>
      <c r="F22" s="456" t="s">
        <v>44</v>
      </c>
      <c r="G22" s="456" t="s">
        <v>140</v>
      </c>
      <c r="H22" s="16" t="s">
        <v>149</v>
      </c>
      <c r="I22" s="304" t="s">
        <v>227</v>
      </c>
      <c r="J22" s="456" t="s">
        <v>443</v>
      </c>
      <c r="K22" s="504" t="s">
        <v>43</v>
      </c>
      <c r="L22" s="502" t="s">
        <v>44</v>
      </c>
      <c r="M22" s="504" t="s">
        <v>55</v>
      </c>
      <c r="N22" s="503" t="s">
        <v>56</v>
      </c>
      <c r="O22" s="504"/>
      <c r="P22" s="504" t="s">
        <v>57</v>
      </c>
      <c r="Q22" s="3" t="s">
        <v>58</v>
      </c>
      <c r="R22" s="510" t="s">
        <v>789</v>
      </c>
      <c r="S22" s="444" t="s">
        <v>676</v>
      </c>
      <c r="T22" s="479">
        <f t="shared" si="3"/>
        <v>3</v>
      </c>
      <c r="U22" s="480" t="s">
        <v>444</v>
      </c>
      <c r="V22" s="482">
        <v>0</v>
      </c>
      <c r="W22" s="480">
        <v>1</v>
      </c>
      <c r="X22" s="480">
        <v>1</v>
      </c>
      <c r="Y22" s="480">
        <v>1</v>
      </c>
      <c r="Z22" s="479">
        <f t="shared" si="1"/>
        <v>3</v>
      </c>
      <c r="AA22" s="478">
        <v>45748</v>
      </c>
      <c r="AB22" s="477">
        <v>46022</v>
      </c>
      <c r="AC22" s="430" t="s">
        <v>686</v>
      </c>
      <c r="AD22" s="509">
        <v>359</v>
      </c>
      <c r="AE22" s="430" t="s">
        <v>249</v>
      </c>
      <c r="AF22" s="430" t="s">
        <v>304</v>
      </c>
      <c r="AG22" s="439" t="s">
        <v>770</v>
      </c>
      <c r="AH22" s="8"/>
      <c r="AI22" s="8"/>
      <c r="AJ22" s="4"/>
      <c r="AK22" s="58"/>
      <c r="AL22" s="429">
        <f t="shared" si="2"/>
        <v>0</v>
      </c>
      <c r="AM22" s="436"/>
      <c r="AN22" s="436"/>
      <c r="AO22" s="436"/>
      <c r="AP22" s="436"/>
      <c r="AQ22" s="456" t="s">
        <v>447</v>
      </c>
      <c r="AR22" s="58" t="s">
        <v>372</v>
      </c>
      <c r="AS22" s="456" t="s">
        <v>446</v>
      </c>
      <c r="AT22" s="412">
        <v>45000000</v>
      </c>
      <c r="AU22" s="513" t="s">
        <v>369</v>
      </c>
      <c r="AV22" s="513"/>
      <c r="AW22" s="430" t="s">
        <v>391</v>
      </c>
      <c r="AX22" s="183" t="s">
        <v>385</v>
      </c>
      <c r="AY22" s="177" t="s">
        <v>386</v>
      </c>
      <c r="AZ22" s="58" t="s">
        <v>372</v>
      </c>
      <c r="BA22" s="506" t="s">
        <v>382</v>
      </c>
      <c r="BB22" s="506" t="s">
        <v>381</v>
      </c>
      <c r="BC22" s="2" t="s">
        <v>65</v>
      </c>
    </row>
    <row r="23" spans="1:55" ht="90" customHeight="1" x14ac:dyDescent="0.2">
      <c r="A23" s="486">
        <v>10.1</v>
      </c>
      <c r="B23" s="304" t="s">
        <v>137</v>
      </c>
      <c r="C23" s="304" t="s">
        <v>138</v>
      </c>
      <c r="D23" s="456" t="s">
        <v>139</v>
      </c>
      <c r="E23" s="304" t="s">
        <v>232</v>
      </c>
      <c r="F23" s="456" t="s">
        <v>65</v>
      </c>
      <c r="G23" s="456" t="s">
        <v>140</v>
      </c>
      <c r="H23" s="16" t="s">
        <v>150</v>
      </c>
      <c r="I23" s="304" t="s">
        <v>118</v>
      </c>
      <c r="J23" s="456" t="s">
        <v>443</v>
      </c>
      <c r="K23" s="504" t="s">
        <v>64</v>
      </c>
      <c r="L23" s="502" t="s">
        <v>65</v>
      </c>
      <c r="M23" s="504">
        <v>1905042</v>
      </c>
      <c r="N23" s="503" t="s">
        <v>116</v>
      </c>
      <c r="O23" s="504"/>
      <c r="P23" s="504" t="s">
        <v>117</v>
      </c>
      <c r="Q23" s="3" t="s">
        <v>118</v>
      </c>
      <c r="R23" s="510" t="s">
        <v>119</v>
      </c>
      <c r="S23" s="444" t="s">
        <v>233</v>
      </c>
      <c r="T23" s="479">
        <f t="shared" si="3"/>
        <v>3</v>
      </c>
      <c r="U23" s="480" t="s">
        <v>444</v>
      </c>
      <c r="V23" s="482">
        <v>0</v>
      </c>
      <c r="W23" s="480">
        <v>1</v>
      </c>
      <c r="X23" s="480">
        <v>1</v>
      </c>
      <c r="Y23" s="480">
        <v>1</v>
      </c>
      <c r="Z23" s="479">
        <f t="shared" si="1"/>
        <v>3</v>
      </c>
      <c r="AA23" s="478">
        <v>45748</v>
      </c>
      <c r="AB23" s="477">
        <v>46022</v>
      </c>
      <c r="AC23" s="430" t="s">
        <v>719</v>
      </c>
      <c r="AD23" s="509">
        <v>435</v>
      </c>
      <c r="AE23" s="514" t="s">
        <v>606</v>
      </c>
      <c r="AF23" s="430" t="s">
        <v>418</v>
      </c>
      <c r="AG23" s="439" t="s">
        <v>772</v>
      </c>
      <c r="AH23" s="8"/>
      <c r="AI23" s="8"/>
      <c r="AJ23" s="8"/>
      <c r="AK23" s="58"/>
      <c r="AL23" s="429">
        <f t="shared" si="2"/>
        <v>0</v>
      </c>
      <c r="AM23" s="87"/>
      <c r="AN23" s="87"/>
      <c r="AO23" s="87"/>
      <c r="AP23" s="87"/>
      <c r="AQ23" s="456" t="s">
        <v>447</v>
      </c>
      <c r="AR23" s="58" t="s">
        <v>373</v>
      </c>
      <c r="AS23" s="456" t="s">
        <v>446</v>
      </c>
      <c r="AT23" s="412">
        <v>350000000</v>
      </c>
      <c r="AU23" s="499"/>
      <c r="AV23" s="499"/>
      <c r="AW23" s="432" t="s">
        <v>667</v>
      </c>
      <c r="AX23" s="431" t="s">
        <v>387</v>
      </c>
      <c r="AY23" s="177" t="s">
        <v>388</v>
      </c>
      <c r="AZ23" s="58" t="s">
        <v>373</v>
      </c>
      <c r="BA23" s="506" t="s">
        <v>383</v>
      </c>
      <c r="BB23" s="506" t="s">
        <v>381</v>
      </c>
      <c r="BC23" s="2" t="s">
        <v>65</v>
      </c>
    </row>
    <row r="24" spans="1:55" ht="90" customHeight="1" x14ac:dyDescent="0.2">
      <c r="A24" s="486">
        <v>10.199999999999999</v>
      </c>
      <c r="B24" s="304" t="s">
        <v>137</v>
      </c>
      <c r="C24" s="304" t="s">
        <v>138</v>
      </c>
      <c r="D24" s="456" t="s">
        <v>139</v>
      </c>
      <c r="E24" s="304" t="s">
        <v>232</v>
      </c>
      <c r="F24" s="456" t="s">
        <v>65</v>
      </c>
      <c r="G24" s="456" t="s">
        <v>140</v>
      </c>
      <c r="H24" s="16" t="s">
        <v>150</v>
      </c>
      <c r="I24" s="304" t="s">
        <v>118</v>
      </c>
      <c r="J24" s="456" t="s">
        <v>443</v>
      </c>
      <c r="K24" s="504" t="s">
        <v>64</v>
      </c>
      <c r="L24" s="502" t="s">
        <v>65</v>
      </c>
      <c r="M24" s="504">
        <v>1905042</v>
      </c>
      <c r="N24" s="503" t="s">
        <v>116</v>
      </c>
      <c r="O24" s="504"/>
      <c r="P24" s="504" t="s">
        <v>117</v>
      </c>
      <c r="Q24" s="3" t="s">
        <v>118</v>
      </c>
      <c r="R24" s="510" t="s">
        <v>119</v>
      </c>
      <c r="S24" s="444" t="s">
        <v>233</v>
      </c>
      <c r="T24" s="479">
        <f t="shared" si="3"/>
        <v>3</v>
      </c>
      <c r="U24" s="480" t="s">
        <v>444</v>
      </c>
      <c r="V24" s="482">
        <v>0</v>
      </c>
      <c r="W24" s="480">
        <v>1</v>
      </c>
      <c r="X24" s="480">
        <v>1</v>
      </c>
      <c r="Y24" s="480">
        <v>1</v>
      </c>
      <c r="Z24" s="479">
        <f t="shared" si="1"/>
        <v>3</v>
      </c>
      <c r="AA24" s="478">
        <v>45748</v>
      </c>
      <c r="AB24" s="477">
        <v>46022</v>
      </c>
      <c r="AC24" s="430" t="s">
        <v>720</v>
      </c>
      <c r="AD24" s="515">
        <v>436</v>
      </c>
      <c r="AE24" s="430" t="s">
        <v>669</v>
      </c>
      <c r="AF24" s="510" t="s">
        <v>116</v>
      </c>
      <c r="AG24" s="439" t="s">
        <v>771</v>
      </c>
      <c r="AH24" s="8"/>
      <c r="AI24" s="8"/>
      <c r="AJ24" s="8"/>
      <c r="AK24" s="58"/>
      <c r="AL24" s="429">
        <f t="shared" ref="AL24" si="5">AH24+AI24+AJ24+AK24</f>
        <v>0</v>
      </c>
      <c r="AM24" s="87"/>
      <c r="AN24" s="87"/>
      <c r="AO24" s="87"/>
      <c r="AP24" s="87"/>
      <c r="AQ24" s="456" t="s">
        <v>447</v>
      </c>
      <c r="AR24" s="58" t="s">
        <v>373</v>
      </c>
      <c r="AS24" s="456" t="s">
        <v>446</v>
      </c>
      <c r="AT24" s="412">
        <v>12922604</v>
      </c>
      <c r="AU24" s="499"/>
      <c r="AV24" s="499"/>
      <c r="AW24" s="430" t="s">
        <v>749</v>
      </c>
      <c r="AX24" s="431" t="s">
        <v>387</v>
      </c>
      <c r="AY24" s="177" t="s">
        <v>388</v>
      </c>
      <c r="AZ24" s="58" t="s">
        <v>373</v>
      </c>
      <c r="BA24" s="506" t="s">
        <v>383</v>
      </c>
      <c r="BB24" s="506" t="s">
        <v>381</v>
      </c>
      <c r="BC24" s="2" t="s">
        <v>65</v>
      </c>
    </row>
    <row r="25" spans="1:55" s="10" customFormat="1" ht="90" customHeight="1" x14ac:dyDescent="0.25">
      <c r="A25" s="486">
        <v>11.1</v>
      </c>
      <c r="B25" s="304" t="s">
        <v>153</v>
      </c>
      <c r="C25" s="304" t="s">
        <v>165</v>
      </c>
      <c r="D25" s="304" t="s">
        <v>177</v>
      </c>
      <c r="E25" s="304" t="s">
        <v>263</v>
      </c>
      <c r="F25" s="304" t="s">
        <v>44</v>
      </c>
      <c r="G25" s="456" t="s">
        <v>178</v>
      </c>
      <c r="H25" s="16" t="s">
        <v>179</v>
      </c>
      <c r="I25" s="461" t="s">
        <v>62</v>
      </c>
      <c r="J25" s="304" t="s">
        <v>449</v>
      </c>
      <c r="K25" s="504" t="s">
        <v>43</v>
      </c>
      <c r="L25" s="502" t="s">
        <v>44</v>
      </c>
      <c r="M25" s="504" t="s">
        <v>59</v>
      </c>
      <c r="N25" s="503" t="s">
        <v>60</v>
      </c>
      <c r="O25" s="504"/>
      <c r="P25" s="504" t="s">
        <v>61</v>
      </c>
      <c r="Q25" s="3" t="s">
        <v>62</v>
      </c>
      <c r="R25" s="510" t="s">
        <v>63</v>
      </c>
      <c r="S25" s="444" t="s">
        <v>264</v>
      </c>
      <c r="T25" s="479">
        <f t="shared" si="3"/>
        <v>3</v>
      </c>
      <c r="U25" s="483" t="s">
        <v>444</v>
      </c>
      <c r="V25" s="482">
        <v>0</v>
      </c>
      <c r="W25" s="480">
        <v>1</v>
      </c>
      <c r="X25" s="480">
        <v>1</v>
      </c>
      <c r="Y25" s="480">
        <v>1</v>
      </c>
      <c r="Z25" s="479">
        <f t="shared" si="1"/>
        <v>3</v>
      </c>
      <c r="AA25" s="478">
        <v>45748</v>
      </c>
      <c r="AB25" s="477">
        <v>46022</v>
      </c>
      <c r="AC25" s="430" t="s">
        <v>693</v>
      </c>
      <c r="AD25" s="406">
        <v>423</v>
      </c>
      <c r="AE25" s="430" t="s">
        <v>249</v>
      </c>
      <c r="AF25" s="512" t="s">
        <v>60</v>
      </c>
      <c r="AG25" s="439" t="s">
        <v>770</v>
      </c>
      <c r="AH25" s="7"/>
      <c r="AI25" s="7"/>
      <c r="AJ25" s="2"/>
      <c r="AK25" s="7"/>
      <c r="AL25" s="429">
        <f t="shared" ref="AL25:AL38" si="6">AH25+AI25+AJ25+AK25</f>
        <v>0</v>
      </c>
      <c r="AM25" s="87"/>
      <c r="AN25" s="87"/>
      <c r="AO25" s="87"/>
      <c r="AP25" s="87"/>
      <c r="AQ25" s="456" t="s">
        <v>447</v>
      </c>
      <c r="AR25" s="58" t="s">
        <v>373</v>
      </c>
      <c r="AS25" s="456" t="s">
        <v>446</v>
      </c>
      <c r="AT25" s="412">
        <v>6162102.5899999999</v>
      </c>
      <c r="AU25" s="7"/>
      <c r="AV25" s="513" t="s">
        <v>309</v>
      </c>
      <c r="AW25" s="430" t="s">
        <v>309</v>
      </c>
      <c r="AX25" s="431" t="s">
        <v>387</v>
      </c>
      <c r="AY25" s="177" t="s">
        <v>388</v>
      </c>
      <c r="AZ25" s="58" t="s">
        <v>373</v>
      </c>
      <c r="BA25" s="506" t="s">
        <v>383</v>
      </c>
      <c r="BB25" s="506" t="s">
        <v>381</v>
      </c>
      <c r="BC25" s="2" t="s">
        <v>65</v>
      </c>
    </row>
    <row r="26" spans="1:55" s="10" customFormat="1" ht="90" customHeight="1" x14ac:dyDescent="0.2">
      <c r="A26" s="486">
        <v>11.2</v>
      </c>
      <c r="B26" s="304" t="s">
        <v>153</v>
      </c>
      <c r="C26" s="304" t="s">
        <v>165</v>
      </c>
      <c r="D26" s="304" t="s">
        <v>177</v>
      </c>
      <c r="E26" s="304" t="s">
        <v>263</v>
      </c>
      <c r="F26" s="304" t="s">
        <v>44</v>
      </c>
      <c r="G26" s="456" t="s">
        <v>178</v>
      </c>
      <c r="H26" s="16" t="s">
        <v>179</v>
      </c>
      <c r="I26" s="461" t="s">
        <v>62</v>
      </c>
      <c r="J26" s="304" t="s">
        <v>449</v>
      </c>
      <c r="K26" s="504" t="s">
        <v>43</v>
      </c>
      <c r="L26" s="502" t="s">
        <v>44</v>
      </c>
      <c r="M26" s="504" t="s">
        <v>59</v>
      </c>
      <c r="N26" s="503" t="s">
        <v>60</v>
      </c>
      <c r="O26" s="504"/>
      <c r="P26" s="504" t="s">
        <v>61</v>
      </c>
      <c r="Q26" s="3" t="s">
        <v>62</v>
      </c>
      <c r="R26" s="510" t="s">
        <v>63</v>
      </c>
      <c r="S26" s="444" t="s">
        <v>264</v>
      </c>
      <c r="T26" s="479">
        <f t="shared" si="3"/>
        <v>3</v>
      </c>
      <c r="U26" s="483" t="s">
        <v>444</v>
      </c>
      <c r="V26" s="482">
        <v>0</v>
      </c>
      <c r="W26" s="480">
        <v>1</v>
      </c>
      <c r="X26" s="480">
        <v>1</v>
      </c>
      <c r="Y26" s="480">
        <v>1</v>
      </c>
      <c r="Z26" s="479">
        <f t="shared" si="1"/>
        <v>3</v>
      </c>
      <c r="AA26" s="478">
        <v>45748</v>
      </c>
      <c r="AB26" s="477">
        <v>46022</v>
      </c>
      <c r="AC26" s="430" t="s">
        <v>692</v>
      </c>
      <c r="AD26" s="406">
        <v>422</v>
      </c>
      <c r="AE26" s="514" t="s">
        <v>606</v>
      </c>
      <c r="AF26" s="430" t="s">
        <v>318</v>
      </c>
      <c r="AG26" s="439" t="s">
        <v>772</v>
      </c>
      <c r="AH26" s="7"/>
      <c r="AI26" s="7"/>
      <c r="AJ26" s="2"/>
      <c r="AK26" s="7"/>
      <c r="AL26" s="429">
        <f t="shared" ref="AL26" si="7">AH26+AI26+AJ26+AK26</f>
        <v>0</v>
      </c>
      <c r="AM26" s="87"/>
      <c r="AN26" s="87"/>
      <c r="AO26" s="87"/>
      <c r="AP26" s="87"/>
      <c r="AQ26" s="456" t="s">
        <v>447</v>
      </c>
      <c r="AR26" s="58" t="s">
        <v>373</v>
      </c>
      <c r="AS26" s="456" t="s">
        <v>446</v>
      </c>
      <c r="AT26" s="516">
        <v>80000000</v>
      </c>
      <c r="AU26" s="7"/>
      <c r="AV26" s="513"/>
      <c r="AW26" s="433" t="s">
        <v>781</v>
      </c>
      <c r="AX26" s="431" t="s">
        <v>387</v>
      </c>
      <c r="AY26" s="177" t="s">
        <v>388</v>
      </c>
      <c r="AZ26" s="58" t="s">
        <v>373</v>
      </c>
      <c r="BA26" s="506" t="s">
        <v>383</v>
      </c>
      <c r="BB26" s="506" t="s">
        <v>381</v>
      </c>
      <c r="BC26" s="2" t="s">
        <v>65</v>
      </c>
    </row>
    <row r="27" spans="1:55" s="10" customFormat="1" ht="90" customHeight="1" x14ac:dyDescent="0.2">
      <c r="A27" s="486">
        <v>12.1</v>
      </c>
      <c r="B27" s="304" t="s">
        <v>153</v>
      </c>
      <c r="C27" s="304" t="s">
        <v>158</v>
      </c>
      <c r="D27" s="304" t="s">
        <v>159</v>
      </c>
      <c r="E27" s="304" t="s">
        <v>244</v>
      </c>
      <c r="F27" s="456" t="s">
        <v>65</v>
      </c>
      <c r="G27" s="304" t="s">
        <v>160</v>
      </c>
      <c r="H27" s="17" t="s">
        <v>161</v>
      </c>
      <c r="I27" s="462" t="s">
        <v>88</v>
      </c>
      <c r="J27" s="304" t="s">
        <v>449</v>
      </c>
      <c r="K27" s="504" t="s">
        <v>64</v>
      </c>
      <c r="L27" s="502" t="s">
        <v>65</v>
      </c>
      <c r="M27" s="504" t="s">
        <v>85</v>
      </c>
      <c r="N27" s="503" t="s">
        <v>86</v>
      </c>
      <c r="O27" s="504"/>
      <c r="P27" s="504" t="s">
        <v>87</v>
      </c>
      <c r="Q27" s="3" t="s">
        <v>88</v>
      </c>
      <c r="R27" s="510" t="s">
        <v>89</v>
      </c>
      <c r="S27" s="444" t="s">
        <v>245</v>
      </c>
      <c r="T27" s="479">
        <f>Z27</f>
        <v>3</v>
      </c>
      <c r="U27" s="480" t="s">
        <v>444</v>
      </c>
      <c r="V27" s="482">
        <v>0</v>
      </c>
      <c r="W27" s="480">
        <v>1</v>
      </c>
      <c r="X27" s="480">
        <v>1</v>
      </c>
      <c r="Y27" s="480">
        <v>1</v>
      </c>
      <c r="Z27" s="479">
        <f>V27+W27+X27+Y27</f>
        <v>3</v>
      </c>
      <c r="AA27" s="478">
        <v>45748</v>
      </c>
      <c r="AB27" s="477">
        <v>46022</v>
      </c>
      <c r="AC27" s="430" t="s">
        <v>704</v>
      </c>
      <c r="AD27" s="509">
        <v>427</v>
      </c>
      <c r="AE27" s="514" t="s">
        <v>705</v>
      </c>
      <c r="AF27" s="430" t="s">
        <v>318</v>
      </c>
      <c r="AG27" s="439" t="s">
        <v>773</v>
      </c>
      <c r="AH27" s="7"/>
      <c r="AI27" s="7"/>
      <c r="AJ27" s="7"/>
      <c r="AK27" s="7"/>
      <c r="AL27" s="429">
        <f>AH27+AI27+AJ27+AK27</f>
        <v>0</v>
      </c>
      <c r="AM27" s="87"/>
      <c r="AN27" s="87"/>
      <c r="AO27" s="87"/>
      <c r="AP27" s="87"/>
      <c r="AQ27" s="456" t="s">
        <v>447</v>
      </c>
      <c r="AR27" s="58" t="s">
        <v>373</v>
      </c>
      <c r="AS27" s="456" t="s">
        <v>446</v>
      </c>
      <c r="AT27" s="517">
        <v>116755654.76000001</v>
      </c>
      <c r="AU27" s="7"/>
      <c r="AV27" s="499"/>
      <c r="AW27" s="433" t="s">
        <v>320</v>
      </c>
      <c r="AX27" s="431" t="s">
        <v>387</v>
      </c>
      <c r="AY27" s="177" t="s">
        <v>388</v>
      </c>
      <c r="AZ27" s="58" t="s">
        <v>373</v>
      </c>
      <c r="BA27" s="506" t="s">
        <v>383</v>
      </c>
      <c r="BB27" s="506" t="s">
        <v>381</v>
      </c>
      <c r="BC27" s="2" t="s">
        <v>65</v>
      </c>
    </row>
    <row r="28" spans="1:55" s="10" customFormat="1" ht="90" customHeight="1" x14ac:dyDescent="0.25">
      <c r="A28" s="486">
        <v>12.2</v>
      </c>
      <c r="B28" s="304" t="s">
        <v>153</v>
      </c>
      <c r="C28" s="304" t="s">
        <v>158</v>
      </c>
      <c r="D28" s="304" t="s">
        <v>159</v>
      </c>
      <c r="E28" s="304" t="s">
        <v>244</v>
      </c>
      <c r="F28" s="456" t="s">
        <v>65</v>
      </c>
      <c r="G28" s="304" t="s">
        <v>160</v>
      </c>
      <c r="H28" s="17" t="s">
        <v>161</v>
      </c>
      <c r="I28" s="304" t="s">
        <v>53</v>
      </c>
      <c r="J28" s="304" t="s">
        <v>448</v>
      </c>
      <c r="K28" s="504" t="s">
        <v>64</v>
      </c>
      <c r="L28" s="502" t="s">
        <v>65</v>
      </c>
      <c r="M28" s="504" t="s">
        <v>85</v>
      </c>
      <c r="N28" s="503" t="s">
        <v>86</v>
      </c>
      <c r="O28" s="504"/>
      <c r="P28" s="504" t="s">
        <v>87</v>
      </c>
      <c r="Q28" s="3" t="s">
        <v>88</v>
      </c>
      <c r="R28" s="510" t="s">
        <v>89</v>
      </c>
      <c r="S28" s="444" t="s">
        <v>245</v>
      </c>
      <c r="T28" s="479">
        <f>Z28</f>
        <v>3</v>
      </c>
      <c r="U28" s="480" t="s">
        <v>444</v>
      </c>
      <c r="V28" s="482">
        <v>0</v>
      </c>
      <c r="W28" s="480">
        <v>1</v>
      </c>
      <c r="X28" s="480">
        <v>1</v>
      </c>
      <c r="Y28" s="480">
        <v>1</v>
      </c>
      <c r="Z28" s="479">
        <f>V28+W28+X28+Y28</f>
        <v>3</v>
      </c>
      <c r="AA28" s="478">
        <v>45748</v>
      </c>
      <c r="AB28" s="477">
        <v>46022</v>
      </c>
      <c r="AC28" s="430" t="s">
        <v>706</v>
      </c>
      <c r="AD28" s="405">
        <v>428</v>
      </c>
      <c r="AE28" s="430" t="s">
        <v>249</v>
      </c>
      <c r="AF28" s="430" t="s">
        <v>318</v>
      </c>
      <c r="AG28" s="439" t="s">
        <v>770</v>
      </c>
      <c r="AH28" s="7"/>
      <c r="AI28" s="7"/>
      <c r="AJ28" s="7"/>
      <c r="AK28" s="76"/>
      <c r="AL28" s="429">
        <f>AH28+AI28+AJ28+AK28</f>
        <v>0</v>
      </c>
      <c r="AM28" s="87"/>
      <c r="AN28" s="87"/>
      <c r="AO28" s="87"/>
      <c r="AP28" s="87"/>
      <c r="AQ28" s="456" t="s">
        <v>447</v>
      </c>
      <c r="AR28" s="58" t="s">
        <v>373</v>
      </c>
      <c r="AS28" s="456" t="s">
        <v>446</v>
      </c>
      <c r="AT28" s="412">
        <v>50109425.479999997</v>
      </c>
      <c r="AU28" s="7"/>
      <c r="AV28" s="513" t="s">
        <v>309</v>
      </c>
      <c r="AW28" s="430" t="s">
        <v>309</v>
      </c>
      <c r="AX28" s="431" t="s">
        <v>387</v>
      </c>
      <c r="AY28" s="177" t="s">
        <v>388</v>
      </c>
      <c r="AZ28" s="58" t="s">
        <v>373</v>
      </c>
      <c r="BA28" s="506" t="s">
        <v>383</v>
      </c>
      <c r="BB28" s="506" t="s">
        <v>381</v>
      </c>
      <c r="BC28" s="2" t="s">
        <v>65</v>
      </c>
    </row>
    <row r="29" spans="1:55" s="10" customFormat="1" ht="113.25" customHeight="1" x14ac:dyDescent="0.25">
      <c r="A29" s="486">
        <v>13</v>
      </c>
      <c r="B29" s="304" t="s">
        <v>153</v>
      </c>
      <c r="C29" s="304" t="s">
        <v>165</v>
      </c>
      <c r="D29" s="304" t="s">
        <v>171</v>
      </c>
      <c r="E29" s="304" t="s">
        <v>70</v>
      </c>
      <c r="F29" s="456" t="s">
        <v>65</v>
      </c>
      <c r="G29" s="458" t="s">
        <v>172</v>
      </c>
      <c r="H29" s="28" t="s">
        <v>173</v>
      </c>
      <c r="I29" s="304" t="s">
        <v>70</v>
      </c>
      <c r="J29" s="304" t="s">
        <v>449</v>
      </c>
      <c r="K29" s="504" t="s">
        <v>64</v>
      </c>
      <c r="L29" s="502" t="s">
        <v>65</v>
      </c>
      <c r="M29" s="504" t="s">
        <v>66</v>
      </c>
      <c r="N29" s="503" t="s">
        <v>67</v>
      </c>
      <c r="O29" s="504"/>
      <c r="P29" s="504" t="s">
        <v>68</v>
      </c>
      <c r="Q29" s="3" t="s">
        <v>69</v>
      </c>
      <c r="R29" s="510" t="s">
        <v>70</v>
      </c>
      <c r="S29" s="444" t="s">
        <v>261</v>
      </c>
      <c r="T29" s="479">
        <f t="shared" si="3"/>
        <v>3</v>
      </c>
      <c r="U29" s="483" t="s">
        <v>444</v>
      </c>
      <c r="V29" s="482">
        <v>0</v>
      </c>
      <c r="W29" s="480">
        <v>1</v>
      </c>
      <c r="X29" s="480">
        <v>1</v>
      </c>
      <c r="Y29" s="480">
        <v>1</v>
      </c>
      <c r="Z29" s="479">
        <f t="shared" si="1"/>
        <v>3</v>
      </c>
      <c r="AA29" s="478">
        <v>45748</v>
      </c>
      <c r="AB29" s="477">
        <v>46022</v>
      </c>
      <c r="AC29" s="430" t="s">
        <v>696</v>
      </c>
      <c r="AD29" s="509">
        <v>363</v>
      </c>
      <c r="AE29" s="430" t="s">
        <v>249</v>
      </c>
      <c r="AF29" s="430" t="s">
        <v>407</v>
      </c>
      <c r="AG29" s="439" t="s">
        <v>770</v>
      </c>
      <c r="AH29" s="7"/>
      <c r="AI29" s="7"/>
      <c r="AJ29" s="7"/>
      <c r="AK29" s="76"/>
      <c r="AL29" s="429">
        <f t="shared" si="6"/>
        <v>0</v>
      </c>
      <c r="AM29" s="87"/>
      <c r="AN29" s="87"/>
      <c r="AO29" s="87"/>
      <c r="AP29" s="87"/>
      <c r="AQ29" s="456" t="s">
        <v>447</v>
      </c>
      <c r="AR29" s="58" t="s">
        <v>373</v>
      </c>
      <c r="AS29" s="456" t="s">
        <v>446</v>
      </c>
      <c r="AT29" s="412">
        <v>70000000</v>
      </c>
      <c r="AU29" s="513" t="s">
        <v>369</v>
      </c>
      <c r="AV29" s="513"/>
      <c r="AW29" s="430" t="s">
        <v>393</v>
      </c>
      <c r="AX29" s="431" t="s">
        <v>387</v>
      </c>
      <c r="AY29" s="177" t="s">
        <v>388</v>
      </c>
      <c r="AZ29" s="58" t="s">
        <v>373</v>
      </c>
      <c r="BA29" s="506" t="s">
        <v>383</v>
      </c>
      <c r="BB29" s="506" t="s">
        <v>381</v>
      </c>
      <c r="BC29" s="2" t="s">
        <v>65</v>
      </c>
    </row>
    <row r="30" spans="1:55" s="10" customFormat="1" ht="110.25" customHeight="1" x14ac:dyDescent="0.25">
      <c r="A30" s="486">
        <v>14</v>
      </c>
      <c r="B30" s="304" t="s">
        <v>153</v>
      </c>
      <c r="C30" s="304" t="s">
        <v>165</v>
      </c>
      <c r="D30" s="304" t="s">
        <v>174</v>
      </c>
      <c r="E30" s="304" t="s">
        <v>75</v>
      </c>
      <c r="F30" s="456" t="s">
        <v>65</v>
      </c>
      <c r="G30" s="456" t="s">
        <v>175</v>
      </c>
      <c r="H30" s="16" t="s">
        <v>176</v>
      </c>
      <c r="I30" s="304" t="s">
        <v>74</v>
      </c>
      <c r="J30" s="304" t="s">
        <v>449</v>
      </c>
      <c r="K30" s="504" t="s">
        <v>64</v>
      </c>
      <c r="L30" s="502" t="s">
        <v>65</v>
      </c>
      <c r="M30" s="504" t="s">
        <v>71</v>
      </c>
      <c r="N30" s="503" t="s">
        <v>72</v>
      </c>
      <c r="O30" s="504"/>
      <c r="P30" s="504" t="s">
        <v>73</v>
      </c>
      <c r="Q30" s="595" t="s">
        <v>74</v>
      </c>
      <c r="R30" s="510" t="s">
        <v>75</v>
      </c>
      <c r="S30" s="444" t="s">
        <v>262</v>
      </c>
      <c r="T30" s="479">
        <f t="shared" si="3"/>
        <v>3</v>
      </c>
      <c r="U30" s="483" t="s">
        <v>444</v>
      </c>
      <c r="V30" s="482">
        <v>0</v>
      </c>
      <c r="W30" s="480">
        <v>1</v>
      </c>
      <c r="X30" s="480">
        <v>1</v>
      </c>
      <c r="Y30" s="480">
        <v>1</v>
      </c>
      <c r="Z30" s="479">
        <f t="shared" si="1"/>
        <v>3</v>
      </c>
      <c r="AA30" s="478">
        <v>45748</v>
      </c>
      <c r="AB30" s="477">
        <v>46022</v>
      </c>
      <c r="AC30" s="430" t="s">
        <v>698</v>
      </c>
      <c r="AD30" s="406">
        <v>424</v>
      </c>
      <c r="AE30" s="430" t="s">
        <v>249</v>
      </c>
      <c r="AF30" s="430" t="s">
        <v>311</v>
      </c>
      <c r="AG30" s="439" t="s">
        <v>770</v>
      </c>
      <c r="AH30" s="7"/>
      <c r="AI30" s="7"/>
      <c r="AJ30" s="2"/>
      <c r="AK30" s="7"/>
      <c r="AL30" s="429">
        <f t="shared" si="6"/>
        <v>0</v>
      </c>
      <c r="AM30" s="87"/>
      <c r="AN30" s="87"/>
      <c r="AO30" s="87"/>
      <c r="AP30" s="87"/>
      <c r="AQ30" s="456" t="s">
        <v>447</v>
      </c>
      <c r="AR30" s="58" t="s">
        <v>373</v>
      </c>
      <c r="AS30" s="456" t="s">
        <v>446</v>
      </c>
      <c r="AT30" s="412">
        <v>182838481.53</v>
      </c>
      <c r="AU30" s="7"/>
      <c r="AV30" s="513" t="s">
        <v>309</v>
      </c>
      <c r="AW30" s="430" t="s">
        <v>309</v>
      </c>
      <c r="AX30" s="431" t="s">
        <v>387</v>
      </c>
      <c r="AY30" s="177" t="s">
        <v>388</v>
      </c>
      <c r="AZ30" s="58" t="s">
        <v>373</v>
      </c>
      <c r="BA30" s="506" t="s">
        <v>383</v>
      </c>
      <c r="BB30" s="506" t="s">
        <v>381</v>
      </c>
      <c r="BC30" s="2" t="s">
        <v>65</v>
      </c>
    </row>
    <row r="31" spans="1:55" ht="90" customHeight="1" x14ac:dyDescent="0.2">
      <c r="A31" s="486">
        <v>15</v>
      </c>
      <c r="B31" s="304" t="s">
        <v>153</v>
      </c>
      <c r="C31" s="304" t="s">
        <v>154</v>
      </c>
      <c r="D31" s="304" t="s">
        <v>155</v>
      </c>
      <c r="E31" s="304" t="s">
        <v>241</v>
      </c>
      <c r="F31" s="456" t="s">
        <v>65</v>
      </c>
      <c r="G31" s="304" t="s">
        <v>156</v>
      </c>
      <c r="H31" s="17" t="s">
        <v>157</v>
      </c>
      <c r="I31" s="304" t="s">
        <v>79</v>
      </c>
      <c r="J31" s="304" t="s">
        <v>449</v>
      </c>
      <c r="K31" s="504" t="s">
        <v>64</v>
      </c>
      <c r="L31" s="502" t="s">
        <v>65</v>
      </c>
      <c r="M31" s="504" t="s">
        <v>76</v>
      </c>
      <c r="N31" s="503" t="s">
        <v>77</v>
      </c>
      <c r="O31" s="504"/>
      <c r="P31" s="504" t="s">
        <v>78</v>
      </c>
      <c r="Q31" s="3" t="s">
        <v>79</v>
      </c>
      <c r="R31" s="510" t="s">
        <v>790</v>
      </c>
      <c r="S31" s="444" t="s">
        <v>242</v>
      </c>
      <c r="T31" s="479">
        <f t="shared" si="3"/>
        <v>3</v>
      </c>
      <c r="U31" s="480" t="s">
        <v>444</v>
      </c>
      <c r="V31" s="482">
        <v>0</v>
      </c>
      <c r="W31" s="480">
        <v>1</v>
      </c>
      <c r="X31" s="480">
        <v>1</v>
      </c>
      <c r="Y31" s="480">
        <v>1</v>
      </c>
      <c r="Z31" s="479">
        <f t="shared" si="1"/>
        <v>3</v>
      </c>
      <c r="AA31" s="478">
        <v>45748</v>
      </c>
      <c r="AB31" s="477">
        <v>46022</v>
      </c>
      <c r="AC31" s="430" t="s">
        <v>700</v>
      </c>
      <c r="AD31" s="509">
        <v>425</v>
      </c>
      <c r="AE31" s="430" t="s">
        <v>249</v>
      </c>
      <c r="AF31" s="430" t="s">
        <v>315</v>
      </c>
      <c r="AG31" s="439" t="s">
        <v>770</v>
      </c>
      <c r="AH31" s="7"/>
      <c r="AI31" s="7"/>
      <c r="AJ31" s="7"/>
      <c r="AK31" s="7"/>
      <c r="AL31" s="429">
        <f t="shared" si="6"/>
        <v>0</v>
      </c>
      <c r="AM31" s="87"/>
      <c r="AN31" s="87"/>
      <c r="AO31" s="87"/>
      <c r="AP31" s="87"/>
      <c r="AQ31" s="456" t="s">
        <v>447</v>
      </c>
      <c r="AR31" s="58" t="s">
        <v>373</v>
      </c>
      <c r="AS31" s="456" t="s">
        <v>446</v>
      </c>
      <c r="AT31" s="412">
        <v>181079511.16</v>
      </c>
      <c r="AU31" s="513"/>
      <c r="AV31" s="513" t="s">
        <v>309</v>
      </c>
      <c r="AW31" s="430" t="s">
        <v>309</v>
      </c>
      <c r="AX31" s="431" t="s">
        <v>387</v>
      </c>
      <c r="AY31" s="177" t="s">
        <v>388</v>
      </c>
      <c r="AZ31" s="58" t="s">
        <v>373</v>
      </c>
      <c r="BA31" s="506" t="s">
        <v>383</v>
      </c>
      <c r="BB31" s="506" t="s">
        <v>381</v>
      </c>
      <c r="BC31" s="2" t="s">
        <v>65</v>
      </c>
    </row>
    <row r="32" spans="1:55" s="10" customFormat="1" ht="90" customHeight="1" x14ac:dyDescent="0.25">
      <c r="A32" s="486">
        <v>16</v>
      </c>
      <c r="B32" s="304" t="s">
        <v>153</v>
      </c>
      <c r="C32" s="304" t="s">
        <v>165</v>
      </c>
      <c r="D32" s="304" t="s">
        <v>166</v>
      </c>
      <c r="E32" s="304" t="s">
        <v>256</v>
      </c>
      <c r="F32" s="456" t="s">
        <v>65</v>
      </c>
      <c r="G32" s="459" t="s">
        <v>167</v>
      </c>
      <c r="H32" s="26" t="s">
        <v>169</v>
      </c>
      <c r="I32" s="304" t="s">
        <v>83</v>
      </c>
      <c r="J32" s="304" t="s">
        <v>449</v>
      </c>
      <c r="K32" s="504" t="s">
        <v>64</v>
      </c>
      <c r="L32" s="502" t="s">
        <v>65</v>
      </c>
      <c r="M32" s="504" t="s">
        <v>80</v>
      </c>
      <c r="N32" s="503" t="s">
        <v>81</v>
      </c>
      <c r="O32" s="504"/>
      <c r="P32" s="504" t="s">
        <v>82</v>
      </c>
      <c r="Q32" s="3" t="s">
        <v>83</v>
      </c>
      <c r="R32" s="510" t="s">
        <v>84</v>
      </c>
      <c r="S32" s="444" t="s">
        <v>257</v>
      </c>
      <c r="T32" s="479">
        <f t="shared" si="3"/>
        <v>3</v>
      </c>
      <c r="U32" s="483" t="s">
        <v>444</v>
      </c>
      <c r="V32" s="482">
        <v>0</v>
      </c>
      <c r="W32" s="480">
        <v>1</v>
      </c>
      <c r="X32" s="480">
        <v>1</v>
      </c>
      <c r="Y32" s="480">
        <v>1</v>
      </c>
      <c r="Z32" s="479">
        <f t="shared" si="1"/>
        <v>3</v>
      </c>
      <c r="AA32" s="478">
        <v>45748</v>
      </c>
      <c r="AB32" s="477">
        <v>46022</v>
      </c>
      <c r="AC32" s="430" t="s">
        <v>702</v>
      </c>
      <c r="AD32" s="509">
        <v>426</v>
      </c>
      <c r="AE32" s="430" t="s">
        <v>249</v>
      </c>
      <c r="AF32" s="430" t="s">
        <v>411</v>
      </c>
      <c r="AG32" s="439" t="s">
        <v>770</v>
      </c>
      <c r="AH32" s="7"/>
      <c r="AI32" s="7"/>
      <c r="AJ32" s="7"/>
      <c r="AK32" s="76"/>
      <c r="AL32" s="429">
        <f t="shared" si="6"/>
        <v>0</v>
      </c>
      <c r="AM32" s="87"/>
      <c r="AN32" s="87"/>
      <c r="AO32" s="87"/>
      <c r="AP32" s="87"/>
      <c r="AQ32" s="456" t="s">
        <v>447</v>
      </c>
      <c r="AR32" s="58" t="s">
        <v>373</v>
      </c>
      <c r="AS32" s="456" t="s">
        <v>446</v>
      </c>
      <c r="AT32" s="412">
        <v>97525291.140000001</v>
      </c>
      <c r="AU32" s="7"/>
      <c r="AV32" s="513" t="s">
        <v>309</v>
      </c>
      <c r="AW32" s="430" t="s">
        <v>309</v>
      </c>
      <c r="AX32" s="431" t="s">
        <v>387</v>
      </c>
      <c r="AY32" s="177" t="s">
        <v>388</v>
      </c>
      <c r="AZ32" s="58" t="s">
        <v>373</v>
      </c>
      <c r="BA32" s="506" t="s">
        <v>383</v>
      </c>
      <c r="BB32" s="506" t="s">
        <v>381</v>
      </c>
      <c r="BC32" s="2" t="s">
        <v>65</v>
      </c>
    </row>
    <row r="33" spans="1:55" s="10" customFormat="1" ht="90" customHeight="1" x14ac:dyDescent="0.25">
      <c r="A33" s="486">
        <v>17</v>
      </c>
      <c r="B33" s="304" t="s">
        <v>153</v>
      </c>
      <c r="C33" s="304" t="s">
        <v>165</v>
      </c>
      <c r="D33" s="304" t="s">
        <v>180</v>
      </c>
      <c r="E33" s="304" t="s">
        <v>265</v>
      </c>
      <c r="F33" s="456" t="s">
        <v>65</v>
      </c>
      <c r="G33" s="457" t="s">
        <v>181</v>
      </c>
      <c r="H33" s="27" t="s">
        <v>182</v>
      </c>
      <c r="I33" s="304" t="s">
        <v>93</v>
      </c>
      <c r="J33" s="304" t="s">
        <v>449</v>
      </c>
      <c r="K33" s="504" t="s">
        <v>64</v>
      </c>
      <c r="L33" s="502" t="s">
        <v>65</v>
      </c>
      <c r="M33" s="504" t="s">
        <v>90</v>
      </c>
      <c r="N33" s="503" t="s">
        <v>91</v>
      </c>
      <c r="O33" s="504"/>
      <c r="P33" s="504" t="s">
        <v>92</v>
      </c>
      <c r="Q33" s="3" t="s">
        <v>93</v>
      </c>
      <c r="R33" s="510" t="s">
        <v>94</v>
      </c>
      <c r="S33" s="444" t="s">
        <v>266</v>
      </c>
      <c r="T33" s="479">
        <f t="shared" si="3"/>
        <v>3</v>
      </c>
      <c r="U33" s="483" t="s">
        <v>444</v>
      </c>
      <c r="V33" s="482">
        <v>0</v>
      </c>
      <c r="W33" s="480">
        <v>1</v>
      </c>
      <c r="X33" s="480">
        <v>1</v>
      </c>
      <c r="Y33" s="480">
        <v>1</v>
      </c>
      <c r="Z33" s="479">
        <f t="shared" si="1"/>
        <v>3</v>
      </c>
      <c r="AA33" s="478">
        <v>45748</v>
      </c>
      <c r="AB33" s="477">
        <v>46022</v>
      </c>
      <c r="AC33" s="430" t="s">
        <v>708</v>
      </c>
      <c r="AD33" s="406">
        <v>429</v>
      </c>
      <c r="AE33" s="430" t="s">
        <v>249</v>
      </c>
      <c r="AF33" s="430" t="s">
        <v>323</v>
      </c>
      <c r="AG33" s="439" t="s">
        <v>770</v>
      </c>
      <c r="AH33" s="7"/>
      <c r="AI33" s="7"/>
      <c r="AJ33" s="7"/>
      <c r="AK33" s="76"/>
      <c r="AL33" s="429">
        <f t="shared" si="6"/>
        <v>0</v>
      </c>
      <c r="AM33" s="87"/>
      <c r="AN33" s="87"/>
      <c r="AO33" s="87"/>
      <c r="AP33" s="87"/>
      <c r="AQ33" s="456" t="s">
        <v>447</v>
      </c>
      <c r="AR33" s="58" t="s">
        <v>373</v>
      </c>
      <c r="AS33" s="456" t="s">
        <v>446</v>
      </c>
      <c r="AT33" s="412">
        <v>39013547.780000001</v>
      </c>
      <c r="AU33" s="7"/>
      <c r="AV33" s="513" t="s">
        <v>309</v>
      </c>
      <c r="AW33" s="430" t="s">
        <v>309</v>
      </c>
      <c r="AX33" s="431" t="s">
        <v>387</v>
      </c>
      <c r="AY33" s="177" t="s">
        <v>388</v>
      </c>
      <c r="AZ33" s="58" t="s">
        <v>373</v>
      </c>
      <c r="BA33" s="506" t="s">
        <v>383</v>
      </c>
      <c r="BB33" s="506" t="s">
        <v>381</v>
      </c>
      <c r="BC33" s="2" t="s">
        <v>65</v>
      </c>
    </row>
    <row r="34" spans="1:55" s="10" customFormat="1" ht="90" customHeight="1" x14ac:dyDescent="0.25">
      <c r="A34" s="486">
        <v>18</v>
      </c>
      <c r="B34" s="304" t="s">
        <v>153</v>
      </c>
      <c r="C34" s="304" t="s">
        <v>165</v>
      </c>
      <c r="D34" s="304" t="s">
        <v>183</v>
      </c>
      <c r="E34" s="304" t="s">
        <v>99</v>
      </c>
      <c r="F34" s="456" t="s">
        <v>65</v>
      </c>
      <c r="G34" s="457" t="s">
        <v>184</v>
      </c>
      <c r="H34" s="27" t="s">
        <v>185</v>
      </c>
      <c r="I34" s="469" t="s">
        <v>98</v>
      </c>
      <c r="J34" s="304" t="s">
        <v>449</v>
      </c>
      <c r="K34" s="504" t="s">
        <v>64</v>
      </c>
      <c r="L34" s="502" t="s">
        <v>65</v>
      </c>
      <c r="M34" s="504" t="s">
        <v>95</v>
      </c>
      <c r="N34" s="503" t="s">
        <v>96</v>
      </c>
      <c r="O34" s="504"/>
      <c r="P34" s="504" t="s">
        <v>97</v>
      </c>
      <c r="Q34" s="3" t="s">
        <v>98</v>
      </c>
      <c r="R34" s="510" t="s">
        <v>99</v>
      </c>
      <c r="S34" s="444" t="s">
        <v>267</v>
      </c>
      <c r="T34" s="479">
        <f t="shared" si="3"/>
        <v>3</v>
      </c>
      <c r="U34" s="483" t="s">
        <v>444</v>
      </c>
      <c r="V34" s="482">
        <v>0</v>
      </c>
      <c r="W34" s="480">
        <v>1</v>
      </c>
      <c r="X34" s="480">
        <v>1</v>
      </c>
      <c r="Y34" s="480">
        <v>1</v>
      </c>
      <c r="Z34" s="479">
        <f t="shared" si="1"/>
        <v>3</v>
      </c>
      <c r="AA34" s="478">
        <v>45748</v>
      </c>
      <c r="AB34" s="477">
        <v>46022</v>
      </c>
      <c r="AC34" s="430" t="s">
        <v>710</v>
      </c>
      <c r="AD34" s="406">
        <v>430</v>
      </c>
      <c r="AE34" s="430" t="s">
        <v>249</v>
      </c>
      <c r="AF34" s="430" t="s">
        <v>325</v>
      </c>
      <c r="AG34" s="439" t="s">
        <v>770</v>
      </c>
      <c r="AH34" s="7"/>
      <c r="AI34" s="7"/>
      <c r="AJ34" s="2"/>
      <c r="AK34" s="76"/>
      <c r="AL34" s="429">
        <f t="shared" si="6"/>
        <v>0</v>
      </c>
      <c r="AM34" s="87"/>
      <c r="AN34" s="87"/>
      <c r="AO34" s="87"/>
      <c r="AP34" s="87"/>
      <c r="AQ34" s="456" t="s">
        <v>447</v>
      </c>
      <c r="AR34" s="58" t="s">
        <v>373</v>
      </c>
      <c r="AS34" s="456" t="s">
        <v>446</v>
      </c>
      <c r="AT34" s="412">
        <v>37297984.07</v>
      </c>
      <c r="AU34" s="7"/>
      <c r="AV34" s="513" t="s">
        <v>309</v>
      </c>
      <c r="AW34" s="430" t="s">
        <v>309</v>
      </c>
      <c r="AX34" s="431" t="s">
        <v>387</v>
      </c>
      <c r="AY34" s="177" t="s">
        <v>388</v>
      </c>
      <c r="AZ34" s="58" t="s">
        <v>373</v>
      </c>
      <c r="BA34" s="506" t="s">
        <v>383</v>
      </c>
      <c r="BB34" s="506" t="s">
        <v>381</v>
      </c>
      <c r="BC34" s="2" t="s">
        <v>65</v>
      </c>
    </row>
    <row r="35" spans="1:55" s="10" customFormat="1" ht="90" customHeight="1" x14ac:dyDescent="0.25">
      <c r="A35" s="486">
        <v>19</v>
      </c>
      <c r="B35" s="304" t="s">
        <v>153</v>
      </c>
      <c r="C35" s="304" t="s">
        <v>165</v>
      </c>
      <c r="D35" s="304" t="s">
        <v>186</v>
      </c>
      <c r="E35" s="304" t="s">
        <v>104</v>
      </c>
      <c r="F35" s="456" t="s">
        <v>65</v>
      </c>
      <c r="G35" s="457" t="s">
        <v>187</v>
      </c>
      <c r="H35" s="27" t="s">
        <v>188</v>
      </c>
      <c r="I35" s="457" t="s">
        <v>103</v>
      </c>
      <c r="J35" s="304" t="s">
        <v>449</v>
      </c>
      <c r="K35" s="504" t="s">
        <v>64</v>
      </c>
      <c r="L35" s="502" t="s">
        <v>65</v>
      </c>
      <c r="M35" s="504" t="s">
        <v>100</v>
      </c>
      <c r="N35" s="503" t="s">
        <v>101</v>
      </c>
      <c r="O35" s="504"/>
      <c r="P35" s="504" t="s">
        <v>102</v>
      </c>
      <c r="Q35" s="3" t="s">
        <v>103</v>
      </c>
      <c r="R35" s="510" t="s">
        <v>104</v>
      </c>
      <c r="S35" s="444" t="s">
        <v>268</v>
      </c>
      <c r="T35" s="479">
        <f t="shared" si="3"/>
        <v>3</v>
      </c>
      <c r="U35" s="483" t="s">
        <v>444</v>
      </c>
      <c r="V35" s="482">
        <v>0</v>
      </c>
      <c r="W35" s="480">
        <v>1</v>
      </c>
      <c r="X35" s="480">
        <v>1</v>
      </c>
      <c r="Y35" s="480">
        <v>1</v>
      </c>
      <c r="Z35" s="479">
        <f t="shared" si="1"/>
        <v>3</v>
      </c>
      <c r="AA35" s="478">
        <v>45748</v>
      </c>
      <c r="AB35" s="477">
        <v>46022</v>
      </c>
      <c r="AC35" s="430" t="s">
        <v>713</v>
      </c>
      <c r="AD35" s="406">
        <v>432</v>
      </c>
      <c r="AE35" s="430" t="s">
        <v>249</v>
      </c>
      <c r="AF35" s="430" t="s">
        <v>101</v>
      </c>
      <c r="AG35" s="439" t="s">
        <v>770</v>
      </c>
      <c r="AH35" s="7"/>
      <c r="AI35" s="7"/>
      <c r="AJ35" s="2"/>
      <c r="AK35" s="7"/>
      <c r="AL35" s="429">
        <f t="shared" si="6"/>
        <v>0</v>
      </c>
      <c r="AM35" s="87"/>
      <c r="AN35" s="87"/>
      <c r="AO35" s="87"/>
      <c r="AP35" s="87"/>
      <c r="AQ35" s="304" t="s">
        <v>451</v>
      </c>
      <c r="AR35" s="58" t="s">
        <v>373</v>
      </c>
      <c r="AS35" s="456" t="s">
        <v>446</v>
      </c>
      <c r="AT35" s="412">
        <v>170119665.50999999</v>
      </c>
      <c r="AU35" s="7"/>
      <c r="AV35" s="513" t="s">
        <v>309</v>
      </c>
      <c r="AW35" s="430" t="s">
        <v>309</v>
      </c>
      <c r="AX35" s="431" t="s">
        <v>387</v>
      </c>
      <c r="AY35" s="177" t="s">
        <v>388</v>
      </c>
      <c r="AZ35" s="58" t="s">
        <v>373</v>
      </c>
      <c r="BA35" s="506" t="s">
        <v>383</v>
      </c>
      <c r="BB35" s="506" t="s">
        <v>381</v>
      </c>
      <c r="BC35" s="2" t="s">
        <v>65</v>
      </c>
    </row>
    <row r="36" spans="1:55" s="10" customFormat="1" ht="90" customHeight="1" x14ac:dyDescent="0.25">
      <c r="A36" s="486">
        <v>20</v>
      </c>
      <c r="B36" s="304" t="s">
        <v>153</v>
      </c>
      <c r="C36" s="304" t="s">
        <v>165</v>
      </c>
      <c r="D36" s="304" t="s">
        <v>189</v>
      </c>
      <c r="E36" s="304" t="s">
        <v>269</v>
      </c>
      <c r="F36" s="456" t="s">
        <v>65</v>
      </c>
      <c r="G36" s="457" t="s">
        <v>190</v>
      </c>
      <c r="H36" s="27" t="s">
        <v>191</v>
      </c>
      <c r="I36" s="457" t="s">
        <v>108</v>
      </c>
      <c r="J36" s="304" t="s">
        <v>449</v>
      </c>
      <c r="K36" s="504" t="s">
        <v>64</v>
      </c>
      <c r="L36" s="502" t="s">
        <v>65</v>
      </c>
      <c r="M36" s="504" t="s">
        <v>105</v>
      </c>
      <c r="N36" s="503" t="s">
        <v>106</v>
      </c>
      <c r="O36" s="504"/>
      <c r="P36" s="504" t="s">
        <v>107</v>
      </c>
      <c r="Q36" s="3" t="s">
        <v>108</v>
      </c>
      <c r="R36" s="510" t="s">
        <v>109</v>
      </c>
      <c r="S36" s="444" t="s">
        <v>270</v>
      </c>
      <c r="T36" s="479">
        <f t="shared" si="3"/>
        <v>3</v>
      </c>
      <c r="U36" s="483" t="s">
        <v>444</v>
      </c>
      <c r="V36" s="482">
        <v>0</v>
      </c>
      <c r="W36" s="480">
        <v>1</v>
      </c>
      <c r="X36" s="480">
        <v>1</v>
      </c>
      <c r="Y36" s="480">
        <v>1</v>
      </c>
      <c r="Z36" s="479">
        <f t="shared" si="1"/>
        <v>3</v>
      </c>
      <c r="AA36" s="478">
        <v>45748</v>
      </c>
      <c r="AB36" s="477">
        <v>46022</v>
      </c>
      <c r="AC36" s="430" t="s">
        <v>715</v>
      </c>
      <c r="AD36" s="406">
        <v>433</v>
      </c>
      <c r="AE36" s="430" t="s">
        <v>249</v>
      </c>
      <c r="AF36" s="430" t="s">
        <v>331</v>
      </c>
      <c r="AG36" s="439" t="s">
        <v>770</v>
      </c>
      <c r="AH36" s="7"/>
      <c r="AI36" s="7"/>
      <c r="AJ36" s="7"/>
      <c r="AK36" s="76"/>
      <c r="AL36" s="429">
        <f t="shared" si="6"/>
        <v>0</v>
      </c>
      <c r="AM36" s="87"/>
      <c r="AN36" s="87"/>
      <c r="AO36" s="87"/>
      <c r="AP36" s="87"/>
      <c r="AQ36" s="456" t="s">
        <v>447</v>
      </c>
      <c r="AR36" s="58" t="s">
        <v>373</v>
      </c>
      <c r="AS36" s="456" t="s">
        <v>446</v>
      </c>
      <c r="AT36" s="412">
        <v>42609856.420000002</v>
      </c>
      <c r="AU36" s="7"/>
      <c r="AV36" s="513" t="s">
        <v>309</v>
      </c>
      <c r="AW36" s="430" t="s">
        <v>309</v>
      </c>
      <c r="AX36" s="431" t="s">
        <v>387</v>
      </c>
      <c r="AY36" s="177" t="s">
        <v>388</v>
      </c>
      <c r="AZ36" s="58" t="s">
        <v>373</v>
      </c>
      <c r="BA36" s="506" t="s">
        <v>383</v>
      </c>
      <c r="BB36" s="506" t="s">
        <v>381</v>
      </c>
      <c r="BC36" s="2" t="s">
        <v>65</v>
      </c>
    </row>
    <row r="37" spans="1:55" s="10" customFormat="1" ht="90" customHeight="1" x14ac:dyDescent="0.25">
      <c r="A37" s="486">
        <v>21</v>
      </c>
      <c r="B37" s="304" t="s">
        <v>153</v>
      </c>
      <c r="C37" s="304" t="s">
        <v>165</v>
      </c>
      <c r="D37" s="304" t="s">
        <v>166</v>
      </c>
      <c r="E37" s="304" t="s">
        <v>254</v>
      </c>
      <c r="F37" s="456" t="s">
        <v>65</v>
      </c>
      <c r="G37" s="459" t="s">
        <v>167</v>
      </c>
      <c r="H37" s="25" t="s">
        <v>168</v>
      </c>
      <c r="I37" s="304" t="s">
        <v>113</v>
      </c>
      <c r="J37" s="304" t="s">
        <v>449</v>
      </c>
      <c r="K37" s="504" t="s">
        <v>64</v>
      </c>
      <c r="L37" s="502" t="s">
        <v>65</v>
      </c>
      <c r="M37" s="504" t="s">
        <v>110</v>
      </c>
      <c r="N37" s="503" t="s">
        <v>111</v>
      </c>
      <c r="O37" s="504"/>
      <c r="P37" s="504" t="s">
        <v>112</v>
      </c>
      <c r="Q37" s="3" t="s">
        <v>113</v>
      </c>
      <c r="R37" s="510" t="s">
        <v>114</v>
      </c>
      <c r="S37" s="444" t="s">
        <v>255</v>
      </c>
      <c r="T37" s="479">
        <f t="shared" si="3"/>
        <v>3</v>
      </c>
      <c r="U37" s="483" t="s">
        <v>444</v>
      </c>
      <c r="V37" s="482">
        <v>0</v>
      </c>
      <c r="W37" s="480">
        <v>1</v>
      </c>
      <c r="X37" s="480">
        <v>1</v>
      </c>
      <c r="Y37" s="480">
        <v>1</v>
      </c>
      <c r="Z37" s="479">
        <f t="shared" si="1"/>
        <v>3</v>
      </c>
      <c r="AA37" s="478">
        <v>45748</v>
      </c>
      <c r="AB37" s="477">
        <v>46022</v>
      </c>
      <c r="AC37" s="430" t="s">
        <v>717</v>
      </c>
      <c r="AD37" s="406">
        <v>434</v>
      </c>
      <c r="AE37" s="430" t="s">
        <v>249</v>
      </c>
      <c r="AF37" s="430" t="s">
        <v>335</v>
      </c>
      <c r="AG37" s="439" t="s">
        <v>770</v>
      </c>
      <c r="AH37" s="7"/>
      <c r="AI37" s="7"/>
      <c r="AJ37" s="2"/>
      <c r="AK37" s="7"/>
      <c r="AL37" s="429">
        <f t="shared" si="6"/>
        <v>0</v>
      </c>
      <c r="AM37" s="87"/>
      <c r="AN37" s="87"/>
      <c r="AO37" s="87"/>
      <c r="AP37" s="87"/>
      <c r="AQ37" s="456" t="s">
        <v>447</v>
      </c>
      <c r="AR37" s="58" t="s">
        <v>373</v>
      </c>
      <c r="AS37" s="456" t="s">
        <v>446</v>
      </c>
      <c r="AT37" s="412">
        <v>103936597.98</v>
      </c>
      <c r="AU37" s="7"/>
      <c r="AV37" s="513" t="s">
        <v>309</v>
      </c>
      <c r="AW37" s="430" t="s">
        <v>309</v>
      </c>
      <c r="AX37" s="431" t="s">
        <v>387</v>
      </c>
      <c r="AY37" s="177" t="s">
        <v>388</v>
      </c>
      <c r="AZ37" s="58" t="s">
        <v>373</v>
      </c>
      <c r="BA37" s="506" t="s">
        <v>383</v>
      </c>
      <c r="BB37" s="506" t="s">
        <v>381</v>
      </c>
      <c r="BC37" s="2" t="s">
        <v>65</v>
      </c>
    </row>
    <row r="38" spans="1:55" ht="90" customHeight="1" x14ac:dyDescent="0.2">
      <c r="A38" s="486">
        <v>22</v>
      </c>
      <c r="B38" s="304" t="s">
        <v>137</v>
      </c>
      <c r="C38" s="304" t="s">
        <v>138</v>
      </c>
      <c r="D38" s="456" t="s">
        <v>139</v>
      </c>
      <c r="E38" s="304" t="s">
        <v>232</v>
      </c>
      <c r="F38" s="456" t="s">
        <v>65</v>
      </c>
      <c r="G38" s="456" t="s">
        <v>140</v>
      </c>
      <c r="H38" s="16" t="s">
        <v>150</v>
      </c>
      <c r="I38" s="304" t="s">
        <v>118</v>
      </c>
      <c r="J38" s="304" t="s">
        <v>448</v>
      </c>
      <c r="K38" s="504" t="s">
        <v>64</v>
      </c>
      <c r="L38" s="502" t="s">
        <v>65</v>
      </c>
      <c r="M38" s="504" t="s">
        <v>115</v>
      </c>
      <c r="N38" s="503" t="s">
        <v>116</v>
      </c>
      <c r="O38" s="504"/>
      <c r="P38" s="504" t="s">
        <v>117</v>
      </c>
      <c r="Q38" s="3" t="s">
        <v>118</v>
      </c>
      <c r="R38" s="510" t="s">
        <v>119</v>
      </c>
      <c r="S38" s="444" t="s">
        <v>752</v>
      </c>
      <c r="T38" s="479">
        <f t="shared" si="3"/>
        <v>1</v>
      </c>
      <c r="U38" s="480" t="s">
        <v>444</v>
      </c>
      <c r="V38" s="481">
        <v>0</v>
      </c>
      <c r="W38" s="481">
        <v>0</v>
      </c>
      <c r="X38" s="481">
        <v>0</v>
      </c>
      <c r="Y38" s="481">
        <v>1</v>
      </c>
      <c r="Z38" s="479">
        <f t="shared" si="1"/>
        <v>1</v>
      </c>
      <c r="AA38" s="478">
        <v>45931</v>
      </c>
      <c r="AB38" s="477">
        <v>46022</v>
      </c>
      <c r="AC38" s="409" t="s">
        <v>464</v>
      </c>
      <c r="AD38" s="515"/>
      <c r="AE38" s="409" t="s">
        <v>757</v>
      </c>
      <c r="AF38" s="510" t="s">
        <v>116</v>
      </c>
      <c r="AG38" s="599" t="s">
        <v>464</v>
      </c>
      <c r="AH38" s="8"/>
      <c r="AI38" s="8"/>
      <c r="AJ38" s="8"/>
      <c r="AK38" s="58"/>
      <c r="AL38" s="429">
        <f t="shared" si="6"/>
        <v>0</v>
      </c>
      <c r="AM38" s="87"/>
      <c r="AN38" s="87"/>
      <c r="AO38" s="87"/>
      <c r="AP38" s="87"/>
      <c r="AQ38" s="456" t="s">
        <v>447</v>
      </c>
      <c r="AR38" s="58" t="s">
        <v>373</v>
      </c>
      <c r="AS38" s="456" t="s">
        <v>446</v>
      </c>
      <c r="AT38" s="412">
        <v>0</v>
      </c>
      <c r="AU38" s="513"/>
      <c r="AV38" s="499"/>
      <c r="AW38" s="409" t="s">
        <v>756</v>
      </c>
      <c r="AX38" s="431" t="s">
        <v>387</v>
      </c>
      <c r="AY38" s="177" t="s">
        <v>388</v>
      </c>
      <c r="AZ38" s="58" t="s">
        <v>373</v>
      </c>
      <c r="BA38" s="506" t="s">
        <v>383</v>
      </c>
      <c r="BB38" s="506" t="s">
        <v>381</v>
      </c>
      <c r="BC38" s="2" t="s">
        <v>65</v>
      </c>
    </row>
    <row r="39" spans="1:55" s="10" customFormat="1" ht="90" customHeight="1" x14ac:dyDescent="0.25">
      <c r="A39" s="486">
        <v>23</v>
      </c>
      <c r="B39" s="461" t="s">
        <v>153</v>
      </c>
      <c r="C39" s="304" t="s">
        <v>165</v>
      </c>
      <c r="D39" s="304" t="s">
        <v>192</v>
      </c>
      <c r="E39" s="304" t="s">
        <v>123</v>
      </c>
      <c r="F39" s="456" t="s">
        <v>65</v>
      </c>
      <c r="G39" s="457" t="s">
        <v>193</v>
      </c>
      <c r="H39" s="27" t="s">
        <v>194</v>
      </c>
      <c r="I39" s="457" t="s">
        <v>122</v>
      </c>
      <c r="J39" s="304" t="s">
        <v>449</v>
      </c>
      <c r="K39" s="504" t="s">
        <v>64</v>
      </c>
      <c r="L39" s="502" t="s">
        <v>65</v>
      </c>
      <c r="M39" s="504">
        <v>1905043</v>
      </c>
      <c r="N39" s="503" t="s">
        <v>120</v>
      </c>
      <c r="O39" s="504"/>
      <c r="P39" s="504" t="s">
        <v>121</v>
      </c>
      <c r="Q39" s="3" t="s">
        <v>122</v>
      </c>
      <c r="R39" s="510" t="s">
        <v>123</v>
      </c>
      <c r="S39" s="444" t="s">
        <v>271</v>
      </c>
      <c r="T39" s="479">
        <f t="shared" si="3"/>
        <v>3</v>
      </c>
      <c r="U39" s="483" t="s">
        <v>444</v>
      </c>
      <c r="V39" s="482">
        <v>0</v>
      </c>
      <c r="W39" s="480">
        <v>1</v>
      </c>
      <c r="X39" s="480">
        <v>1</v>
      </c>
      <c r="Y39" s="480">
        <v>1</v>
      </c>
      <c r="Z39" s="479">
        <f t="shared" si="1"/>
        <v>3</v>
      </c>
      <c r="AA39" s="478">
        <v>45748</v>
      </c>
      <c r="AB39" s="477">
        <v>46022</v>
      </c>
      <c r="AC39" s="430" t="s">
        <v>722</v>
      </c>
      <c r="AD39" s="406">
        <v>437</v>
      </c>
      <c r="AE39" s="430" t="s">
        <v>249</v>
      </c>
      <c r="AF39" s="430" t="s">
        <v>420</v>
      </c>
      <c r="AG39" s="439" t="s">
        <v>770</v>
      </c>
      <c r="AH39" s="7"/>
      <c r="AI39" s="7"/>
      <c r="AJ39" s="7"/>
      <c r="AK39" s="76"/>
      <c r="AL39" s="429">
        <f t="shared" ref="AL39" si="8">AH39+AI39+AJ39+AK39</f>
        <v>0</v>
      </c>
      <c r="AM39" s="87"/>
      <c r="AN39" s="87"/>
      <c r="AO39" s="87"/>
      <c r="AP39" s="87"/>
      <c r="AQ39" s="456" t="s">
        <v>447</v>
      </c>
      <c r="AR39" s="58" t="s">
        <v>373</v>
      </c>
      <c r="AS39" s="456" t="s">
        <v>446</v>
      </c>
      <c r="AT39" s="412">
        <v>10475010</v>
      </c>
      <c r="AU39" s="7"/>
      <c r="AV39" s="513" t="s">
        <v>309</v>
      </c>
      <c r="AW39" s="430" t="s">
        <v>309</v>
      </c>
      <c r="AX39" s="431" t="s">
        <v>387</v>
      </c>
      <c r="AY39" s="177" t="s">
        <v>388</v>
      </c>
      <c r="AZ39" s="58" t="s">
        <v>373</v>
      </c>
      <c r="BA39" s="506" t="s">
        <v>383</v>
      </c>
      <c r="BB39" s="506" t="s">
        <v>381</v>
      </c>
      <c r="BC39" s="2" t="s">
        <v>65</v>
      </c>
    </row>
    <row r="40" spans="1:55" ht="90" customHeight="1" x14ac:dyDescent="0.2">
      <c r="A40" s="486">
        <v>24</v>
      </c>
      <c r="B40" s="304" t="s">
        <v>137</v>
      </c>
      <c r="C40" s="304" t="s">
        <v>138</v>
      </c>
      <c r="D40" s="456" t="s">
        <v>139</v>
      </c>
      <c r="E40" s="304" t="s">
        <v>235</v>
      </c>
      <c r="F40" s="456" t="s">
        <v>65</v>
      </c>
      <c r="G40" s="456" t="s">
        <v>140</v>
      </c>
      <c r="H40" s="16" t="s">
        <v>151</v>
      </c>
      <c r="I40" s="304" t="s">
        <v>127</v>
      </c>
      <c r="J40" s="456" t="s">
        <v>443</v>
      </c>
      <c r="K40" s="504" t="s">
        <v>64</v>
      </c>
      <c r="L40" s="502" t="s">
        <v>65</v>
      </c>
      <c r="M40" s="504" t="s">
        <v>124</v>
      </c>
      <c r="N40" s="503" t="s">
        <v>125</v>
      </c>
      <c r="O40" s="504"/>
      <c r="P40" s="504" t="s">
        <v>126</v>
      </c>
      <c r="Q40" s="3" t="s">
        <v>127</v>
      </c>
      <c r="R40" s="510" t="s">
        <v>791</v>
      </c>
      <c r="S40" s="444" t="s">
        <v>754</v>
      </c>
      <c r="T40" s="479">
        <f t="shared" si="3"/>
        <v>2</v>
      </c>
      <c r="U40" s="484" t="s">
        <v>444</v>
      </c>
      <c r="V40" s="485">
        <v>0</v>
      </c>
      <c r="W40" s="485">
        <v>0</v>
      </c>
      <c r="X40" s="485">
        <v>1</v>
      </c>
      <c r="Y40" s="485">
        <v>1</v>
      </c>
      <c r="Z40" s="479">
        <f t="shared" si="1"/>
        <v>2</v>
      </c>
      <c r="AA40" s="478">
        <v>45839</v>
      </c>
      <c r="AB40" s="477">
        <v>46022</v>
      </c>
      <c r="AC40" s="430" t="s">
        <v>724</v>
      </c>
      <c r="AD40" s="518">
        <v>438</v>
      </c>
      <c r="AE40" s="430" t="s">
        <v>237</v>
      </c>
      <c r="AF40" s="510" t="s">
        <v>125</v>
      </c>
      <c r="AG40" s="439" t="s">
        <v>771</v>
      </c>
      <c r="AH40" s="8"/>
      <c r="AI40" s="8"/>
      <c r="AJ40" s="8"/>
      <c r="AK40" s="58"/>
      <c r="AL40" s="429">
        <f t="shared" si="2"/>
        <v>0</v>
      </c>
      <c r="AM40" s="87"/>
      <c r="AN40" s="87"/>
      <c r="AO40" s="87"/>
      <c r="AP40" s="87"/>
      <c r="AQ40" s="456" t="s">
        <v>447</v>
      </c>
      <c r="AR40" s="58" t="s">
        <v>478</v>
      </c>
      <c r="AS40" s="456" t="s">
        <v>446</v>
      </c>
      <c r="AT40" s="412">
        <v>49451120</v>
      </c>
      <c r="AU40" s="499"/>
      <c r="AV40" s="499"/>
      <c r="AW40" s="432" t="s">
        <v>465</v>
      </c>
      <c r="AX40" s="431" t="s">
        <v>387</v>
      </c>
      <c r="AY40" s="177" t="s">
        <v>388</v>
      </c>
      <c r="AZ40" s="58" t="s">
        <v>478</v>
      </c>
      <c r="BA40" s="506" t="s">
        <v>501</v>
      </c>
      <c r="BB40" s="506" t="s">
        <v>381</v>
      </c>
      <c r="BC40" s="2" t="s">
        <v>65</v>
      </c>
    </row>
    <row r="41" spans="1:55" ht="90" customHeight="1" x14ac:dyDescent="0.2">
      <c r="A41" s="486">
        <v>25</v>
      </c>
      <c r="B41" s="304" t="s">
        <v>137</v>
      </c>
      <c r="C41" s="304" t="s">
        <v>138</v>
      </c>
      <c r="D41" s="456" t="s">
        <v>139</v>
      </c>
      <c r="E41" s="304" t="s">
        <v>238</v>
      </c>
      <c r="F41" s="456" t="s">
        <v>65</v>
      </c>
      <c r="G41" s="456" t="s">
        <v>140</v>
      </c>
      <c r="H41" s="16" t="s">
        <v>152</v>
      </c>
      <c r="I41" s="304" t="s">
        <v>130</v>
      </c>
      <c r="J41" s="456" t="s">
        <v>443</v>
      </c>
      <c r="K41" s="504" t="s">
        <v>64</v>
      </c>
      <c r="L41" s="502" t="s">
        <v>65</v>
      </c>
      <c r="M41" s="504" t="s">
        <v>128</v>
      </c>
      <c r="N41" s="503" t="s">
        <v>56</v>
      </c>
      <c r="O41" s="504"/>
      <c r="P41" s="504" t="s">
        <v>129</v>
      </c>
      <c r="Q41" s="3" t="s">
        <v>130</v>
      </c>
      <c r="R41" s="510" t="s">
        <v>131</v>
      </c>
      <c r="S41" s="445" t="s">
        <v>753</v>
      </c>
      <c r="T41" s="479">
        <f t="shared" si="3"/>
        <v>3</v>
      </c>
      <c r="U41" s="480" t="s">
        <v>444</v>
      </c>
      <c r="V41" s="482">
        <v>0</v>
      </c>
      <c r="W41" s="480">
        <v>1</v>
      </c>
      <c r="X41" s="480">
        <v>1</v>
      </c>
      <c r="Y41" s="480">
        <v>1</v>
      </c>
      <c r="Z41" s="479">
        <f t="shared" si="1"/>
        <v>3</v>
      </c>
      <c r="AA41" s="478">
        <v>45748</v>
      </c>
      <c r="AB41" s="477">
        <v>46022</v>
      </c>
      <c r="AC41" s="430" t="s">
        <v>726</v>
      </c>
      <c r="AD41" s="515">
        <v>364</v>
      </c>
      <c r="AE41" s="410" t="s">
        <v>230</v>
      </c>
      <c r="AF41" s="410" t="s">
        <v>457</v>
      </c>
      <c r="AG41" s="439" t="s">
        <v>770</v>
      </c>
      <c r="AH41" s="7"/>
      <c r="AI41" s="7"/>
      <c r="AJ41" s="7"/>
      <c r="AK41" s="76"/>
      <c r="AL41" s="429">
        <f t="shared" si="2"/>
        <v>0</v>
      </c>
      <c r="AM41" s="87"/>
      <c r="AN41" s="87"/>
      <c r="AO41" s="87"/>
      <c r="AP41" s="87"/>
      <c r="AQ41" s="456" t="s">
        <v>447</v>
      </c>
      <c r="AR41" s="82" t="s">
        <v>477</v>
      </c>
      <c r="AS41" s="456" t="s">
        <v>446</v>
      </c>
      <c r="AT41" s="412">
        <v>145964788.38</v>
      </c>
      <c r="AU41" s="513" t="s">
        <v>369</v>
      </c>
      <c r="AV41" s="513"/>
      <c r="AW41" s="430" t="s">
        <v>778</v>
      </c>
      <c r="AX41" s="431" t="s">
        <v>499</v>
      </c>
      <c r="AY41" s="177" t="s">
        <v>500</v>
      </c>
      <c r="AZ41" s="83" t="s">
        <v>477</v>
      </c>
      <c r="BA41" s="506" t="s">
        <v>498</v>
      </c>
      <c r="BB41" s="506" t="s">
        <v>381</v>
      </c>
      <c r="BC41" s="2" t="s">
        <v>65</v>
      </c>
    </row>
    <row r="42" spans="1:55" ht="90" customHeight="1" x14ac:dyDescent="0.2">
      <c r="A42" s="486">
        <v>26</v>
      </c>
      <c r="B42" s="304" t="s">
        <v>137</v>
      </c>
      <c r="C42" s="304" t="s">
        <v>138</v>
      </c>
      <c r="D42" s="456" t="s">
        <v>139</v>
      </c>
      <c r="E42" s="304" t="s">
        <v>238</v>
      </c>
      <c r="F42" s="456" t="s">
        <v>65</v>
      </c>
      <c r="G42" s="456" t="s">
        <v>140</v>
      </c>
      <c r="H42" s="16" t="s">
        <v>152</v>
      </c>
      <c r="I42" s="304" t="s">
        <v>130</v>
      </c>
      <c r="J42" s="304" t="s">
        <v>449</v>
      </c>
      <c r="K42" s="504" t="s">
        <v>64</v>
      </c>
      <c r="L42" s="502" t="s">
        <v>65</v>
      </c>
      <c r="M42" s="504" t="s">
        <v>128</v>
      </c>
      <c r="N42" s="503" t="s">
        <v>56</v>
      </c>
      <c r="O42" s="504"/>
      <c r="P42" s="504" t="s">
        <v>129</v>
      </c>
      <c r="Q42" s="3" t="s">
        <v>130</v>
      </c>
      <c r="R42" s="510" t="s">
        <v>131</v>
      </c>
      <c r="S42" s="444" t="s">
        <v>240</v>
      </c>
      <c r="T42" s="479">
        <f t="shared" si="3"/>
        <v>3</v>
      </c>
      <c r="U42" s="480" t="s">
        <v>444</v>
      </c>
      <c r="V42" s="482">
        <v>0</v>
      </c>
      <c r="W42" s="480">
        <v>1</v>
      </c>
      <c r="X42" s="480">
        <v>1</v>
      </c>
      <c r="Y42" s="480">
        <v>1</v>
      </c>
      <c r="Z42" s="479">
        <f t="shared" si="1"/>
        <v>3</v>
      </c>
      <c r="AA42" s="478">
        <v>45748</v>
      </c>
      <c r="AB42" s="477">
        <v>46022</v>
      </c>
      <c r="AC42" s="430" t="s">
        <v>727</v>
      </c>
      <c r="AD42" s="509">
        <v>365</v>
      </c>
      <c r="AE42" s="430" t="s">
        <v>213</v>
      </c>
      <c r="AF42" s="430" t="s">
        <v>304</v>
      </c>
      <c r="AG42" s="439" t="s">
        <v>771</v>
      </c>
      <c r="AH42" s="7"/>
      <c r="AI42" s="7"/>
      <c r="AJ42" s="7"/>
      <c r="AK42" s="76"/>
      <c r="AL42" s="429">
        <f t="shared" si="2"/>
        <v>0</v>
      </c>
      <c r="AM42" s="87"/>
      <c r="AN42" s="87"/>
      <c r="AO42" s="87"/>
      <c r="AP42" s="87"/>
      <c r="AQ42" s="456" t="s">
        <v>447</v>
      </c>
      <c r="AR42" s="82" t="s">
        <v>476</v>
      </c>
      <c r="AS42" s="456" t="s">
        <v>446</v>
      </c>
      <c r="AT42" s="412">
        <v>123018991.39999998</v>
      </c>
      <c r="AU42" s="499"/>
      <c r="AV42" s="499"/>
      <c r="AW42" s="439" t="s">
        <v>677</v>
      </c>
      <c r="AX42" s="183" t="s">
        <v>385</v>
      </c>
      <c r="AY42" s="177" t="s">
        <v>386</v>
      </c>
      <c r="AZ42" s="82" t="s">
        <v>476</v>
      </c>
      <c r="BA42" s="506" t="s">
        <v>497</v>
      </c>
      <c r="BB42" s="506" t="s">
        <v>381</v>
      </c>
      <c r="BC42" s="2" t="s">
        <v>475</v>
      </c>
    </row>
    <row r="43" spans="1:55" s="10" customFormat="1" ht="90" customHeight="1" x14ac:dyDescent="0.25">
      <c r="A43" s="486">
        <v>27</v>
      </c>
      <c r="B43" s="304" t="s">
        <v>258</v>
      </c>
      <c r="C43" s="304" t="s">
        <v>259</v>
      </c>
      <c r="D43" s="304" t="s">
        <v>166</v>
      </c>
      <c r="E43" s="304" t="s">
        <v>136</v>
      </c>
      <c r="F43" s="456" t="s">
        <v>65</v>
      </c>
      <c r="G43" s="457" t="s">
        <v>167</v>
      </c>
      <c r="H43" s="27" t="s">
        <v>170</v>
      </c>
      <c r="I43" s="304" t="s">
        <v>135</v>
      </c>
      <c r="J43" s="304" t="s">
        <v>449</v>
      </c>
      <c r="K43" s="504" t="s">
        <v>64</v>
      </c>
      <c r="L43" s="502" t="s">
        <v>65</v>
      </c>
      <c r="M43" s="504" t="s">
        <v>132</v>
      </c>
      <c r="N43" s="503" t="s">
        <v>133</v>
      </c>
      <c r="O43" s="504"/>
      <c r="P43" s="504" t="s">
        <v>134</v>
      </c>
      <c r="Q43" s="3" t="s">
        <v>135</v>
      </c>
      <c r="R43" s="510" t="s">
        <v>136</v>
      </c>
      <c r="S43" s="444" t="s">
        <v>260</v>
      </c>
      <c r="T43" s="479">
        <f t="shared" si="3"/>
        <v>3</v>
      </c>
      <c r="U43" s="483" t="s">
        <v>444</v>
      </c>
      <c r="V43" s="482">
        <v>0</v>
      </c>
      <c r="W43" s="480">
        <v>1</v>
      </c>
      <c r="X43" s="480">
        <v>1</v>
      </c>
      <c r="Y43" s="480">
        <v>1</v>
      </c>
      <c r="Z43" s="479">
        <f t="shared" si="1"/>
        <v>3</v>
      </c>
      <c r="AA43" s="478">
        <v>45748</v>
      </c>
      <c r="AB43" s="477">
        <v>46022</v>
      </c>
      <c r="AC43" s="430" t="s">
        <v>729</v>
      </c>
      <c r="AD43" s="406">
        <v>439</v>
      </c>
      <c r="AE43" s="430" t="s">
        <v>249</v>
      </c>
      <c r="AF43" s="430" t="s">
        <v>422</v>
      </c>
      <c r="AG43" s="439" t="s">
        <v>770</v>
      </c>
      <c r="AH43" s="7"/>
      <c r="AI43" s="7"/>
      <c r="AJ43" s="7"/>
      <c r="AK43" s="76"/>
      <c r="AL43" s="429">
        <f t="shared" si="2"/>
        <v>0</v>
      </c>
      <c r="AM43" s="87"/>
      <c r="AN43" s="87"/>
      <c r="AO43" s="87"/>
      <c r="AP43" s="87"/>
      <c r="AQ43" s="304" t="s">
        <v>450</v>
      </c>
      <c r="AR43" s="58" t="s">
        <v>373</v>
      </c>
      <c r="AS43" s="456" t="s">
        <v>446</v>
      </c>
      <c r="AT43" s="412">
        <v>126094991.03</v>
      </c>
      <c r="AU43" s="7"/>
      <c r="AV43" s="513" t="s">
        <v>309</v>
      </c>
      <c r="AW43" s="430" t="s">
        <v>309</v>
      </c>
      <c r="AX43" s="431" t="s">
        <v>387</v>
      </c>
      <c r="AY43" s="177" t="s">
        <v>388</v>
      </c>
      <c r="AZ43" s="58" t="s">
        <v>373</v>
      </c>
      <c r="BA43" s="506" t="s">
        <v>383</v>
      </c>
      <c r="BB43" s="506" t="s">
        <v>381</v>
      </c>
      <c r="BC43" s="2" t="s">
        <v>65</v>
      </c>
    </row>
    <row r="44" spans="1:55" ht="27" customHeight="1" x14ac:dyDescent="0.3">
      <c r="A44" s="452"/>
      <c r="B44" s="519"/>
      <c r="C44" s="520"/>
      <c r="D44" s="520"/>
      <c r="E44" s="520"/>
      <c r="F44" s="520"/>
      <c r="G44" s="520"/>
      <c r="H44" s="521"/>
      <c r="I44" s="522"/>
      <c r="J44" s="522"/>
      <c r="K44" s="521"/>
      <c r="L44" s="521"/>
      <c r="M44" s="521"/>
      <c r="N44" s="520"/>
      <c r="O44" s="521"/>
      <c r="P44" s="521"/>
      <c r="Q44" s="521"/>
      <c r="S44" s="521"/>
      <c r="T44" s="520"/>
      <c r="U44" s="13"/>
      <c r="V44" s="10"/>
      <c r="W44" s="10"/>
      <c r="X44" s="10"/>
      <c r="Y44" s="10"/>
      <c r="Z44" s="10"/>
      <c r="AA44" s="520"/>
      <c r="AB44" s="520"/>
      <c r="AE44" s="522"/>
      <c r="AF44" s="522"/>
      <c r="AH44" s="151">
        <f t="shared" ref="AH44:AT44" si="9">SUM(AH3:AH43)</f>
        <v>0</v>
      </c>
      <c r="AI44" s="151">
        <f t="shared" si="9"/>
        <v>0</v>
      </c>
      <c r="AJ44" s="151">
        <f t="shared" si="9"/>
        <v>0</v>
      </c>
      <c r="AK44" s="151">
        <f t="shared" si="9"/>
        <v>0</v>
      </c>
      <c r="AL44" s="151">
        <f t="shared" si="9"/>
        <v>0</v>
      </c>
      <c r="AM44" s="151">
        <f t="shared" si="9"/>
        <v>0</v>
      </c>
      <c r="AN44" s="151">
        <f t="shared" si="9"/>
        <v>0</v>
      </c>
      <c r="AO44" s="151">
        <f t="shared" si="9"/>
        <v>0</v>
      </c>
      <c r="AP44" s="151">
        <f t="shared" si="9"/>
        <v>0</v>
      </c>
      <c r="AQ44" s="472"/>
      <c r="AR44" s="151"/>
      <c r="AS44" s="472"/>
      <c r="AT44" s="151">
        <f t="shared" si="9"/>
        <v>143008002738.1033</v>
      </c>
      <c r="AX44" s="526"/>
      <c r="AY44" s="521"/>
      <c r="AZ44" s="521"/>
      <c r="BA44" s="521"/>
      <c r="BB44" s="521"/>
    </row>
    <row r="45" spans="1:55" ht="28.5" customHeight="1" x14ac:dyDescent="0.3">
      <c r="A45" s="452"/>
      <c r="B45" s="520"/>
      <c r="C45" s="520"/>
      <c r="D45" s="520"/>
      <c r="F45" s="520"/>
      <c r="G45" s="520"/>
      <c r="H45" s="521"/>
      <c r="I45" s="522"/>
      <c r="J45" s="522"/>
      <c r="K45" s="521"/>
      <c r="L45" s="521"/>
      <c r="M45" s="521"/>
      <c r="N45" s="520"/>
      <c r="O45" s="521"/>
      <c r="P45" s="521"/>
      <c r="Q45" s="521"/>
      <c r="S45" s="521"/>
      <c r="T45" s="520"/>
      <c r="U45" s="13"/>
      <c r="V45" s="10"/>
      <c r="W45" s="10"/>
      <c r="X45" s="10"/>
      <c r="Y45" s="10"/>
      <c r="Z45" s="10"/>
      <c r="AA45" s="520"/>
      <c r="AB45" s="520"/>
      <c r="AC45" s="621" t="s">
        <v>670</v>
      </c>
      <c r="AD45" s="621"/>
      <c r="AE45" s="621"/>
      <c r="AF45" s="622"/>
      <c r="AG45" s="528"/>
      <c r="AH45" s="529"/>
      <c r="AI45" s="529"/>
      <c r="AJ45" s="529"/>
      <c r="AK45" s="529"/>
      <c r="AL45" s="530"/>
      <c r="AM45" s="531"/>
      <c r="AN45" s="531"/>
      <c r="AO45" s="531"/>
      <c r="AP45" s="531"/>
      <c r="AQ45" s="522"/>
      <c r="AR45" s="520"/>
      <c r="AS45" s="520"/>
      <c r="AT45" s="602">
        <v>143008002738.10001</v>
      </c>
      <c r="AX45" s="526"/>
      <c r="AY45" s="521"/>
      <c r="AZ45" s="521"/>
      <c r="BA45" s="521"/>
      <c r="BB45" s="521"/>
    </row>
    <row r="46" spans="1:55" ht="31.5" customHeight="1" x14ac:dyDescent="0.3">
      <c r="A46" s="452"/>
      <c r="B46" s="520"/>
      <c r="C46" s="520"/>
      <c r="D46" s="520"/>
      <c r="E46" s="520"/>
      <c r="F46" s="520"/>
      <c r="G46" s="520"/>
      <c r="H46" s="521"/>
      <c r="I46" s="522"/>
      <c r="J46" s="522"/>
      <c r="K46" s="521"/>
      <c r="L46" s="521"/>
      <c r="M46" s="521"/>
      <c r="N46" s="520"/>
      <c r="O46" s="521"/>
      <c r="P46" s="521"/>
      <c r="Q46" s="521"/>
      <c r="S46" s="521"/>
      <c r="T46" s="520"/>
      <c r="U46" s="520"/>
      <c r="V46" s="520"/>
      <c r="W46" s="520"/>
      <c r="X46" s="520"/>
      <c r="Y46" s="520"/>
      <c r="Z46" s="520"/>
      <c r="AA46" s="520"/>
      <c r="AB46" s="520"/>
      <c r="AE46" s="522"/>
      <c r="AF46" s="522"/>
      <c r="AH46" s="529"/>
      <c r="AI46" s="529"/>
      <c r="AJ46" s="529"/>
      <c r="AK46" s="529"/>
      <c r="AL46" s="530"/>
      <c r="AM46" s="531"/>
      <c r="AN46" s="531"/>
      <c r="AO46" s="531"/>
      <c r="AP46" s="531"/>
      <c r="AQ46" s="532"/>
      <c r="AR46" s="520"/>
      <c r="AS46" s="520"/>
      <c r="AT46" s="236">
        <f>AT45-AT44</f>
        <v>-3.2958984375E-3</v>
      </c>
      <c r="AX46" s="526"/>
      <c r="AY46" s="521"/>
      <c r="AZ46" s="521"/>
      <c r="BA46" s="521"/>
      <c r="BB46" s="521"/>
    </row>
    <row r="47" spans="1:55" ht="30" customHeight="1" x14ac:dyDescent="0.3">
      <c r="A47" s="452"/>
      <c r="B47" s="520"/>
      <c r="C47" s="520"/>
      <c r="D47" s="520"/>
      <c r="E47" s="520"/>
      <c r="F47" s="520"/>
      <c r="G47" s="520"/>
      <c r="H47" s="521"/>
      <c r="I47" s="522"/>
      <c r="J47" s="522"/>
      <c r="K47" s="521"/>
      <c r="L47" s="521"/>
      <c r="M47" s="521"/>
      <c r="N47" s="520"/>
      <c r="O47" s="521"/>
      <c r="P47" s="521"/>
      <c r="Q47" s="521"/>
      <c r="S47" s="521"/>
      <c r="T47" s="520"/>
      <c r="U47" s="520"/>
      <c r="V47" s="520"/>
      <c r="W47" s="520"/>
      <c r="X47" s="520"/>
      <c r="Y47" s="520"/>
      <c r="Z47" s="520"/>
      <c r="AA47" s="520"/>
      <c r="AB47" s="520"/>
      <c r="AE47" s="522"/>
      <c r="AF47" s="522"/>
      <c r="AH47" s="531"/>
      <c r="AI47" s="531"/>
      <c r="AJ47" s="531"/>
      <c r="AK47" s="531"/>
      <c r="AL47" s="530"/>
      <c r="AM47" s="531"/>
      <c r="AN47" s="531"/>
      <c r="AO47" s="531"/>
      <c r="AP47" s="531"/>
      <c r="AQ47" s="522"/>
      <c r="AR47" s="520"/>
      <c r="AS47" s="520"/>
      <c r="AT47" s="533"/>
      <c r="AU47" s="534"/>
      <c r="AV47" s="534"/>
      <c r="AW47" s="421"/>
      <c r="AX47" s="534"/>
      <c r="AY47" s="535"/>
      <c r="AZ47" s="535"/>
      <c r="BA47" s="535"/>
      <c r="BB47" s="535"/>
    </row>
    <row r="48" spans="1:55" ht="15" customHeight="1" x14ac:dyDescent="0.3">
      <c r="A48" s="452"/>
      <c r="B48" s="520"/>
      <c r="C48" s="520"/>
      <c r="D48" s="520"/>
      <c r="E48" s="520"/>
      <c r="F48" s="520"/>
      <c r="G48" s="520"/>
      <c r="H48" s="521"/>
      <c r="I48" s="522"/>
      <c r="J48" s="522"/>
      <c r="K48" s="521"/>
      <c r="L48" s="521"/>
      <c r="M48" s="521"/>
      <c r="N48" s="520"/>
      <c r="O48" s="521"/>
      <c r="P48" s="521"/>
      <c r="Q48" s="521"/>
      <c r="S48" s="521"/>
      <c r="T48" s="520"/>
      <c r="U48" s="520"/>
      <c r="V48" s="520"/>
      <c r="W48" s="520"/>
      <c r="X48" s="520"/>
      <c r="Y48" s="520"/>
      <c r="Z48" s="520"/>
      <c r="AA48" s="520"/>
      <c r="AB48" s="520"/>
      <c r="AE48" s="522"/>
      <c r="AF48" s="522"/>
      <c r="AH48" s="531"/>
      <c r="AI48" s="531"/>
      <c r="AJ48" s="531"/>
      <c r="AK48" s="531"/>
      <c r="AL48" s="530"/>
      <c r="AM48" s="531"/>
      <c r="AN48" s="531"/>
      <c r="AO48" s="531"/>
      <c r="AP48" s="531"/>
      <c r="AQ48" s="522"/>
      <c r="AR48" s="520"/>
      <c r="AS48" s="520"/>
      <c r="AT48" s="533"/>
      <c r="AU48" s="534"/>
      <c r="AV48" s="534"/>
      <c r="AW48" s="421"/>
      <c r="AX48" s="526"/>
      <c r="AY48" s="521"/>
      <c r="AZ48" s="521"/>
      <c r="BA48" s="521"/>
      <c r="BB48" s="521"/>
    </row>
    <row r="49" spans="1:57" ht="32.25" hidden="1" customHeight="1" x14ac:dyDescent="0.3">
      <c r="A49" s="522"/>
      <c r="B49" s="520"/>
      <c r="C49" s="520"/>
      <c r="D49" s="520"/>
      <c r="E49" s="520"/>
      <c r="F49" s="520"/>
      <c r="G49" s="520"/>
      <c r="H49" s="521"/>
      <c r="I49" s="522"/>
      <c r="J49" s="522"/>
      <c r="K49" s="521"/>
      <c r="L49" s="521"/>
      <c r="M49" s="521"/>
      <c r="N49" s="520"/>
      <c r="O49" s="521"/>
      <c r="P49" s="521"/>
      <c r="Q49" s="521"/>
      <c r="S49" s="521"/>
      <c r="T49" s="520"/>
      <c r="U49" s="520"/>
      <c r="V49" s="520"/>
      <c r="W49" s="520"/>
      <c r="X49" s="520"/>
      <c r="Y49" s="520"/>
      <c r="Z49" s="520"/>
      <c r="AA49" s="520"/>
      <c r="AB49" s="520"/>
      <c r="AE49" s="522"/>
      <c r="AF49" s="522"/>
      <c r="AH49" s="531"/>
      <c r="AI49" s="531"/>
      <c r="AJ49" s="531"/>
      <c r="AK49" s="531"/>
      <c r="AL49" s="530"/>
      <c r="AM49" s="531"/>
      <c r="AN49" s="531"/>
      <c r="AO49" s="531"/>
      <c r="AP49" s="531"/>
      <c r="AQ49" s="522"/>
      <c r="AR49" s="520"/>
      <c r="AS49" s="520"/>
      <c r="AT49" s="533"/>
      <c r="AU49" s="534"/>
      <c r="AV49" s="534"/>
      <c r="AW49" s="421"/>
      <c r="AX49" s="526"/>
      <c r="AY49" s="521"/>
      <c r="AZ49" s="521"/>
      <c r="BA49" s="521"/>
      <c r="BB49" s="521"/>
    </row>
    <row r="50" spans="1:57" ht="34.5" hidden="1" customHeight="1" x14ac:dyDescent="0.3">
      <c r="A50" s="522"/>
      <c r="F50" s="520"/>
      <c r="G50" s="520"/>
      <c r="H50" s="521"/>
      <c r="I50" s="522"/>
      <c r="J50" s="522"/>
      <c r="K50" s="521"/>
      <c r="L50" s="521"/>
      <c r="M50" s="521"/>
      <c r="N50" s="520"/>
      <c r="O50" s="521"/>
      <c r="P50" s="521"/>
      <c r="Q50" s="521"/>
      <c r="S50" s="521"/>
      <c r="T50" s="520"/>
      <c r="U50" s="520"/>
      <c r="V50" s="520"/>
      <c r="W50" s="520"/>
      <c r="X50" s="520"/>
      <c r="Y50" s="520"/>
      <c r="Z50" s="520"/>
      <c r="AA50" s="520"/>
      <c r="AB50" s="520"/>
      <c r="AE50" s="522"/>
      <c r="AF50" s="522"/>
      <c r="AH50" s="531"/>
      <c r="AI50" s="531"/>
      <c r="AJ50" s="531"/>
      <c r="AK50" s="531"/>
      <c r="AL50" s="530"/>
      <c r="AM50" s="531"/>
      <c r="AN50" s="531"/>
      <c r="AO50" s="531"/>
      <c r="AP50" s="531"/>
      <c r="AQ50" s="522"/>
      <c r="AR50" s="520"/>
      <c r="AS50" s="520"/>
      <c r="AT50" s="533"/>
      <c r="AW50" s="421"/>
      <c r="AX50" s="526"/>
      <c r="AY50" s="521"/>
      <c r="AZ50" s="521"/>
      <c r="BA50" s="521"/>
      <c r="BB50" s="521"/>
    </row>
    <row r="51" spans="1:57" ht="22.5" hidden="1" customHeight="1" x14ac:dyDescent="0.3">
      <c r="A51" s="522"/>
      <c r="F51" s="520"/>
      <c r="G51" s="520"/>
      <c r="H51" s="521"/>
      <c r="I51" s="522"/>
      <c r="J51" s="522"/>
      <c r="K51" s="521"/>
      <c r="L51" s="521"/>
      <c r="M51" s="521"/>
      <c r="N51" s="520"/>
      <c r="O51" s="521"/>
      <c r="P51" s="521"/>
      <c r="Q51" s="521"/>
      <c r="S51" s="521"/>
      <c r="T51" s="520"/>
      <c r="U51" s="520"/>
      <c r="V51" s="520"/>
      <c r="W51" s="520"/>
      <c r="X51" s="520"/>
      <c r="Y51" s="520"/>
      <c r="Z51" s="520"/>
      <c r="AA51" s="520"/>
      <c r="AB51" s="520"/>
      <c r="AE51" s="522"/>
      <c r="AF51" s="522"/>
      <c r="AH51" s="531"/>
      <c r="AI51" s="531"/>
      <c r="AJ51" s="531"/>
      <c r="AK51" s="531"/>
      <c r="AL51" s="530"/>
      <c r="AM51" s="531"/>
      <c r="AN51" s="531"/>
      <c r="AO51" s="531"/>
      <c r="AP51" s="531"/>
      <c r="AQ51" s="522"/>
      <c r="AR51" s="520"/>
      <c r="AS51" s="520"/>
      <c r="AT51" s="533"/>
      <c r="AU51" s="536"/>
      <c r="AV51" s="536"/>
      <c r="AW51" s="421"/>
      <c r="AX51" s="526"/>
      <c r="AY51" s="521"/>
      <c r="AZ51" s="521"/>
      <c r="BA51" s="521"/>
      <c r="BB51" s="521"/>
      <c r="BC51" s="537"/>
    </row>
    <row r="52" spans="1:57" ht="22.5" hidden="1" customHeight="1" x14ac:dyDescent="0.3">
      <c r="A52" s="522"/>
      <c r="C52" s="538"/>
      <c r="D52" s="539"/>
      <c r="F52" s="520"/>
      <c r="G52" s="520"/>
      <c r="H52" s="521"/>
      <c r="I52" s="522"/>
      <c r="J52" s="522"/>
      <c r="K52" s="521"/>
      <c r="L52" s="521"/>
      <c r="M52" s="521"/>
      <c r="N52" s="520"/>
      <c r="O52" s="521"/>
      <c r="P52" s="521"/>
      <c r="Q52" s="521"/>
      <c r="S52" s="521"/>
      <c r="T52" s="520"/>
      <c r="U52" s="520"/>
      <c r="V52" s="520"/>
      <c r="W52" s="520"/>
      <c r="X52" s="520"/>
      <c r="Y52" s="520"/>
      <c r="Z52" s="520"/>
      <c r="AA52" s="520"/>
      <c r="AB52" s="520"/>
      <c r="AE52" s="522"/>
      <c r="AF52" s="522"/>
      <c r="AH52" s="531"/>
      <c r="AI52" s="531"/>
      <c r="AJ52" s="531"/>
      <c r="AK52" s="531"/>
      <c r="AL52" s="530"/>
      <c r="AM52" s="531"/>
      <c r="AN52" s="531"/>
      <c r="AO52" s="531"/>
      <c r="AP52" s="531"/>
      <c r="AQ52" s="522"/>
      <c r="AR52" s="520"/>
      <c r="AS52" s="520"/>
      <c r="AT52" s="533"/>
      <c r="AX52" s="534"/>
      <c r="AY52" s="535"/>
      <c r="AZ52" s="535"/>
      <c r="BA52" s="535"/>
      <c r="BB52" s="535"/>
    </row>
    <row r="53" spans="1:57" ht="22.5" hidden="1" customHeight="1" x14ac:dyDescent="0.3">
      <c r="A53" s="522"/>
      <c r="F53" s="520"/>
      <c r="G53" s="520"/>
      <c r="H53" s="521"/>
      <c r="I53" s="522"/>
      <c r="J53" s="522"/>
      <c r="K53" s="521"/>
      <c r="L53" s="521"/>
      <c r="M53" s="521"/>
      <c r="N53" s="520"/>
      <c r="O53" s="521"/>
      <c r="P53" s="521"/>
      <c r="Q53" s="521"/>
      <c r="S53" s="521"/>
      <c r="T53" s="520"/>
      <c r="U53" s="520"/>
      <c r="V53" s="520"/>
      <c r="W53" s="520"/>
      <c r="X53" s="520"/>
      <c r="Y53" s="520"/>
      <c r="Z53" s="520"/>
      <c r="AA53" s="520"/>
      <c r="AB53" s="520"/>
      <c r="AE53" s="522"/>
      <c r="AF53" s="522"/>
      <c r="AH53" s="531"/>
      <c r="AI53" s="531"/>
      <c r="AJ53" s="531"/>
      <c r="AK53" s="531"/>
      <c r="AL53" s="530"/>
      <c r="AM53" s="531"/>
      <c r="AN53" s="531"/>
      <c r="AO53" s="531"/>
      <c r="AP53" s="531"/>
      <c r="AQ53" s="522"/>
      <c r="AR53" s="520"/>
      <c r="AS53" s="520"/>
      <c r="AT53" s="533"/>
      <c r="AX53" s="526"/>
      <c r="AY53" s="521"/>
      <c r="AZ53" s="521"/>
      <c r="BA53" s="521"/>
      <c r="BB53" s="521"/>
    </row>
    <row r="54" spans="1:57" ht="22.5" hidden="1" customHeight="1" x14ac:dyDescent="0.3">
      <c r="A54" s="522"/>
      <c r="C54" s="540"/>
      <c r="D54" s="541"/>
      <c r="F54" s="520"/>
      <c r="G54" s="520"/>
      <c r="H54" s="521"/>
      <c r="I54" s="522"/>
      <c r="J54" s="522"/>
      <c r="K54" s="521"/>
      <c r="L54" s="521"/>
      <c r="M54" s="521"/>
      <c r="N54" s="520"/>
      <c r="O54" s="521"/>
      <c r="P54" s="521"/>
      <c r="Q54" s="521"/>
      <c r="S54" s="521"/>
      <c r="T54" s="520"/>
      <c r="U54" s="520"/>
      <c r="V54" s="520"/>
      <c r="W54" s="520"/>
      <c r="X54" s="520"/>
      <c r="Y54" s="520"/>
      <c r="Z54" s="520"/>
      <c r="AA54" s="520"/>
      <c r="AB54" s="520"/>
      <c r="AE54" s="522"/>
      <c r="AF54" s="522"/>
      <c r="AH54" s="531"/>
      <c r="AI54" s="531"/>
      <c r="AJ54" s="531"/>
      <c r="AK54" s="531"/>
      <c r="AL54" s="530"/>
      <c r="AM54" s="531"/>
      <c r="AN54" s="531"/>
      <c r="AO54" s="87"/>
      <c r="AP54" s="531"/>
      <c r="AQ54" s="542"/>
      <c r="AR54" s="543"/>
      <c r="AS54" s="520"/>
      <c r="AT54" s="533"/>
      <c r="AX54" s="526"/>
      <c r="AY54" s="521"/>
      <c r="AZ54" s="521"/>
      <c r="BA54" s="521"/>
      <c r="BB54" s="521"/>
    </row>
    <row r="55" spans="1:57" ht="22.5" hidden="1" customHeight="1" x14ac:dyDescent="0.3">
      <c r="A55" s="522"/>
      <c r="F55" s="520"/>
      <c r="G55" s="520"/>
      <c r="H55" s="521"/>
      <c r="I55" s="522"/>
      <c r="J55" s="522"/>
      <c r="K55" s="521"/>
      <c r="L55" s="521"/>
      <c r="M55" s="521"/>
      <c r="N55" s="520"/>
      <c r="O55" s="521"/>
      <c r="P55" s="521"/>
      <c r="Q55" s="521"/>
      <c r="S55" s="521"/>
      <c r="T55" s="520"/>
      <c r="U55" s="520"/>
      <c r="V55" s="520"/>
      <c r="W55" s="520"/>
      <c r="X55" s="520"/>
      <c r="Y55" s="520"/>
      <c r="Z55" s="520"/>
      <c r="AA55" s="520"/>
      <c r="AB55" s="520"/>
      <c r="AE55" s="522"/>
      <c r="AF55" s="522"/>
      <c r="AH55" s="531"/>
      <c r="AI55" s="531"/>
      <c r="AJ55" s="531"/>
      <c r="AK55" s="531"/>
      <c r="AL55" s="530"/>
      <c r="AM55" s="531"/>
      <c r="AN55" s="531"/>
      <c r="AO55" s="531"/>
      <c r="AP55" s="531"/>
      <c r="AQ55" s="522"/>
      <c r="AR55" s="520"/>
      <c r="AS55" s="520"/>
      <c r="AT55" s="533"/>
      <c r="AU55" s="536"/>
      <c r="AV55" s="536"/>
      <c r="AX55" s="526"/>
      <c r="AY55" s="521"/>
      <c r="AZ55" s="521"/>
      <c r="BA55" s="521"/>
      <c r="BB55" s="521"/>
    </row>
    <row r="56" spans="1:57" ht="22.5" customHeight="1" x14ac:dyDescent="0.3">
      <c r="A56" s="522"/>
      <c r="F56" s="520"/>
      <c r="G56" s="520"/>
      <c r="H56" s="521"/>
      <c r="I56" s="522"/>
      <c r="J56" s="522"/>
      <c r="K56" s="521"/>
      <c r="L56" s="521"/>
      <c r="M56" s="521"/>
      <c r="N56" s="520"/>
      <c r="O56" s="521"/>
      <c r="P56" s="521"/>
      <c r="Q56" s="521"/>
      <c r="S56" s="521"/>
      <c r="T56" s="520"/>
      <c r="U56" s="520"/>
      <c r="V56" s="520"/>
      <c r="W56" s="520"/>
      <c r="X56" s="520"/>
      <c r="Y56" s="520"/>
      <c r="Z56" s="520"/>
      <c r="AA56" s="520"/>
      <c r="AB56" s="520"/>
      <c r="AE56" s="522"/>
      <c r="AF56" s="522"/>
      <c r="AH56" s="531"/>
      <c r="AI56" s="531"/>
      <c r="AJ56" s="531"/>
      <c r="AK56" s="531"/>
      <c r="AL56" s="530"/>
      <c r="AM56" s="531"/>
      <c r="AN56" s="531"/>
      <c r="AO56" s="531"/>
      <c r="AP56" s="531"/>
      <c r="AQ56" s="522"/>
      <c r="AR56" s="520"/>
      <c r="AS56" s="520"/>
      <c r="AT56" s="428"/>
      <c r="AU56" s="536"/>
      <c r="AV56" s="536"/>
      <c r="AX56" s="526"/>
      <c r="AY56" s="521"/>
      <c r="AZ56" s="521"/>
      <c r="BA56" s="521"/>
      <c r="BB56" s="521"/>
    </row>
    <row r="57" spans="1:57" ht="22.5" customHeight="1" x14ac:dyDescent="0.3">
      <c r="A57" s="522"/>
      <c r="F57" s="520"/>
      <c r="G57" s="520"/>
      <c r="H57" s="521"/>
      <c r="I57" s="522"/>
      <c r="J57" s="522"/>
      <c r="K57" s="521"/>
      <c r="L57" s="521"/>
      <c r="M57" s="521"/>
      <c r="N57" s="520"/>
      <c r="O57" s="521"/>
      <c r="P57" s="521"/>
      <c r="Q57" s="521"/>
      <c r="S57" s="521"/>
      <c r="T57" s="520"/>
      <c r="U57" s="520"/>
      <c r="V57" s="520"/>
      <c r="W57" s="520"/>
      <c r="X57" s="520"/>
      <c r="Y57" s="520"/>
      <c r="Z57" s="520"/>
      <c r="AA57" s="520"/>
      <c r="AB57" s="520"/>
      <c r="AE57" s="522"/>
      <c r="AF57" s="522"/>
      <c r="AH57" s="531"/>
      <c r="AI57" s="531"/>
      <c r="AJ57" s="531"/>
      <c r="AK57" s="531"/>
      <c r="AL57" s="530"/>
      <c r="AM57" s="531"/>
      <c r="AN57" s="531"/>
      <c r="AO57" s="531"/>
      <c r="AP57" s="531"/>
      <c r="AQ57" s="522"/>
      <c r="AR57" s="520"/>
      <c r="AS57" s="520"/>
      <c r="AT57" s="531"/>
      <c r="AU57" s="536"/>
      <c r="AV57" s="536"/>
      <c r="AX57" s="526"/>
      <c r="AY57" s="521"/>
      <c r="AZ57" s="521"/>
      <c r="BA57" s="521"/>
      <c r="BB57" s="521"/>
    </row>
    <row r="58" spans="1:57" ht="22.5" customHeight="1" x14ac:dyDescent="0.3">
      <c r="A58" s="522"/>
      <c r="F58" s="520"/>
      <c r="G58" s="520"/>
      <c r="H58" s="521"/>
      <c r="I58" s="522"/>
      <c r="J58" s="522"/>
      <c r="K58" s="521"/>
      <c r="L58" s="521"/>
      <c r="M58" s="521"/>
      <c r="N58" s="520"/>
      <c r="O58" s="521"/>
      <c r="P58" s="521"/>
      <c r="Q58" s="521"/>
      <c r="S58" s="521"/>
      <c r="T58" s="520"/>
      <c r="U58" s="520"/>
      <c r="V58" s="520"/>
      <c r="W58" s="520"/>
      <c r="X58" s="520"/>
      <c r="Y58" s="520"/>
      <c r="Z58" s="520"/>
      <c r="AA58" s="520"/>
      <c r="AB58" s="520"/>
      <c r="AE58" s="522"/>
      <c r="AF58" s="522"/>
      <c r="AH58" s="531"/>
      <c r="AI58" s="531"/>
      <c r="AJ58" s="531"/>
      <c r="AK58" s="531"/>
      <c r="AL58" s="530"/>
      <c r="AM58" s="531"/>
      <c r="AN58" s="531"/>
      <c r="AO58" s="531"/>
      <c r="AP58" s="531"/>
      <c r="AQ58" s="522"/>
      <c r="AR58" s="520"/>
      <c r="AS58" s="520"/>
      <c r="AT58" s="533"/>
      <c r="AU58" s="536"/>
      <c r="AV58" s="536"/>
      <c r="AX58" s="526"/>
      <c r="AY58" s="521"/>
      <c r="AZ58" s="521"/>
      <c r="BA58" s="521"/>
      <c r="BB58" s="521"/>
    </row>
    <row r="59" spans="1:57" ht="22.5" customHeight="1" x14ac:dyDescent="0.3">
      <c r="A59" s="522"/>
      <c r="D59" s="541"/>
      <c r="E59" s="544"/>
      <c r="F59" s="520"/>
      <c r="G59" s="520"/>
      <c r="H59" s="521"/>
      <c r="I59" s="522"/>
      <c r="J59" s="522"/>
      <c r="K59" s="521"/>
      <c r="L59" s="521"/>
      <c r="M59" s="521"/>
      <c r="N59" s="520"/>
      <c r="O59" s="521"/>
      <c r="P59" s="521"/>
      <c r="Q59" s="521"/>
      <c r="S59" s="521"/>
      <c r="T59" s="520"/>
      <c r="U59" s="520"/>
      <c r="V59" s="520"/>
      <c r="W59" s="520"/>
      <c r="X59" s="520"/>
      <c r="Y59" s="520"/>
      <c r="Z59" s="520"/>
      <c r="AA59" s="520"/>
      <c r="AB59" s="520"/>
      <c r="AE59" s="522"/>
      <c r="AF59" s="522"/>
      <c r="AH59" s="531"/>
      <c r="AI59" s="531"/>
      <c r="AJ59" s="531"/>
      <c r="AK59" s="531"/>
      <c r="AL59" s="530"/>
      <c r="AM59" s="531"/>
      <c r="AN59" s="531"/>
      <c r="AO59" s="531"/>
      <c r="AP59" s="531"/>
      <c r="AQ59" s="522"/>
      <c r="AR59" s="520"/>
      <c r="AS59" s="520"/>
      <c r="AT59" s="533"/>
      <c r="AU59" s="536"/>
      <c r="AV59" s="536"/>
      <c r="AX59" s="526"/>
      <c r="AY59" s="521"/>
      <c r="AZ59" s="521"/>
      <c r="BA59" s="521"/>
      <c r="BB59" s="521"/>
      <c r="BE59" s="537"/>
    </row>
    <row r="60" spans="1:57" ht="51" customHeight="1" x14ac:dyDescent="0.3">
      <c r="A60" s="545"/>
      <c r="D60" s="540"/>
      <c r="F60" s="520"/>
      <c r="G60" s="520"/>
      <c r="H60" s="521"/>
      <c r="I60" s="522"/>
      <c r="J60" s="522"/>
      <c r="K60" s="521"/>
      <c r="L60" s="521"/>
      <c r="M60" s="521"/>
      <c r="N60" s="520"/>
      <c r="O60" s="521"/>
      <c r="P60" s="521"/>
      <c r="Q60" s="521"/>
      <c r="R60" s="630" t="s">
        <v>673</v>
      </c>
      <c r="S60" s="630"/>
      <c r="T60" s="546" t="s">
        <v>674</v>
      </c>
      <c r="U60" s="547" t="s">
        <v>534</v>
      </c>
      <c r="V60" s="629" t="s">
        <v>370</v>
      </c>
      <c r="W60" s="629"/>
      <c r="X60" s="629"/>
      <c r="Y60" s="520"/>
      <c r="Z60" s="520"/>
      <c r="AA60" s="520"/>
      <c r="AB60" s="520"/>
      <c r="AD60" s="550"/>
      <c r="AE60" s="545"/>
      <c r="AF60" s="545"/>
      <c r="AH60" s="551"/>
      <c r="AI60" s="487"/>
      <c r="AJ60" s="549"/>
      <c r="AK60" s="548"/>
      <c r="AL60" s="549"/>
      <c r="AM60" s="552"/>
      <c r="AN60" s="553"/>
      <c r="AO60" s="531"/>
      <c r="AP60" s="531"/>
      <c r="AQ60" s="522"/>
      <c r="AR60" s="520"/>
      <c r="AS60" s="520"/>
      <c r="AT60" s="533"/>
      <c r="AX60" s="526"/>
      <c r="AY60" s="521"/>
      <c r="AZ60" s="521"/>
      <c r="BA60" s="521"/>
      <c r="BB60" s="521"/>
    </row>
    <row r="61" spans="1:57" ht="22.5" customHeight="1" x14ac:dyDescent="0.3">
      <c r="A61" s="554"/>
      <c r="D61" s="540"/>
      <c r="F61" s="520"/>
      <c r="G61" s="520"/>
      <c r="H61" s="521"/>
      <c r="I61" s="522"/>
      <c r="J61" s="522"/>
      <c r="K61" s="521"/>
      <c r="L61" s="521"/>
      <c r="M61" s="521"/>
      <c r="N61" s="520"/>
      <c r="O61" s="521"/>
      <c r="P61" s="521"/>
      <c r="Q61" s="521"/>
      <c r="R61" s="631">
        <v>1745437441.1500001</v>
      </c>
      <c r="S61" s="631"/>
      <c r="T61" s="555" t="s">
        <v>309</v>
      </c>
      <c r="U61" s="556">
        <v>0.6</v>
      </c>
      <c r="V61" s="623">
        <f>R61*U61</f>
        <v>1047262464.6900001</v>
      </c>
      <c r="W61" s="623"/>
      <c r="X61" s="623"/>
      <c r="Y61" s="520"/>
      <c r="Z61" s="543"/>
      <c r="AA61" s="520"/>
      <c r="AB61" s="520"/>
      <c r="AD61" s="557"/>
      <c r="AE61" s="545"/>
      <c r="AF61" s="554"/>
      <c r="AG61" s="558"/>
      <c r="AH61" s="559"/>
      <c r="AI61" s="560"/>
      <c r="AJ61" s="537"/>
      <c r="AK61" s="537"/>
      <c r="AL61" s="537"/>
      <c r="AM61" s="537"/>
      <c r="AN61" s="561"/>
      <c r="AO61" s="531"/>
      <c r="AP61" s="531"/>
      <c r="AQ61" s="522"/>
      <c r="AR61" s="520"/>
      <c r="AS61" s="520"/>
      <c r="AT61" s="533"/>
      <c r="AV61" s="536"/>
      <c r="AX61" s="526"/>
      <c r="AY61" s="521"/>
      <c r="AZ61" s="521"/>
      <c r="BA61" s="521"/>
      <c r="BB61" s="521"/>
    </row>
    <row r="62" spans="1:57" ht="22.5" customHeight="1" x14ac:dyDescent="0.3">
      <c r="A62" s="554"/>
      <c r="D62" s="540"/>
      <c r="F62" s="520"/>
      <c r="G62" s="520"/>
      <c r="H62" s="521"/>
      <c r="I62" s="522"/>
      <c r="J62" s="522"/>
      <c r="K62" s="521"/>
      <c r="L62" s="521"/>
      <c r="M62" s="521"/>
      <c r="N62" s="520"/>
      <c r="O62" s="521"/>
      <c r="P62" s="521"/>
      <c r="Q62" s="521"/>
      <c r="R62" s="632"/>
      <c r="S62" s="632"/>
      <c r="T62" s="562" t="s">
        <v>369</v>
      </c>
      <c r="U62" s="556">
        <v>0.4</v>
      </c>
      <c r="V62" s="623">
        <f>R61*U62</f>
        <v>698174976.46000004</v>
      </c>
      <c r="W62" s="623"/>
      <c r="X62" s="623"/>
      <c r="Y62" s="520"/>
      <c r="Z62" s="543"/>
      <c r="AA62" s="520"/>
      <c r="AB62" s="520"/>
      <c r="AE62" s="545"/>
      <c r="AF62" s="554"/>
      <c r="AG62" s="558"/>
      <c r="AH62" s="563"/>
      <c r="AI62" s="560"/>
      <c r="AJ62" s="537"/>
      <c r="AK62" s="537"/>
      <c r="AL62" s="537"/>
      <c r="AM62" s="537"/>
      <c r="AN62" s="564"/>
      <c r="AO62" s="531"/>
      <c r="AP62" s="531"/>
      <c r="AQ62" s="522"/>
      <c r="AR62" s="520"/>
      <c r="AS62" s="520"/>
      <c r="AT62" s="533"/>
      <c r="AX62" s="526"/>
      <c r="AY62" s="521"/>
      <c r="AZ62" s="521"/>
      <c r="BA62" s="521"/>
      <c r="BB62" s="521"/>
    </row>
    <row r="63" spans="1:57" ht="24" customHeight="1" x14ac:dyDescent="0.3">
      <c r="A63" s="539"/>
      <c r="B63" s="520"/>
      <c r="C63" s="520"/>
      <c r="D63" s="520"/>
      <c r="E63" s="520"/>
      <c r="F63" s="520"/>
      <c r="G63" s="520"/>
      <c r="H63" s="521"/>
      <c r="I63" s="522"/>
      <c r="J63" s="522"/>
      <c r="K63" s="521"/>
      <c r="L63" s="521"/>
      <c r="M63" s="521"/>
      <c r="N63" s="520"/>
      <c r="O63" s="521"/>
      <c r="P63" s="521"/>
      <c r="Q63" s="521"/>
      <c r="R63" s="632"/>
      <c r="S63" s="632"/>
      <c r="T63" s="565"/>
      <c r="U63" s="565"/>
      <c r="V63" s="628">
        <f>SUBTOTAL(9,V61:V62)</f>
        <v>1745437441.1500001</v>
      </c>
      <c r="W63" s="628"/>
      <c r="X63" s="628"/>
      <c r="Y63" s="520"/>
      <c r="Z63" s="520"/>
      <c r="AA63" s="520"/>
      <c r="AB63" s="520"/>
      <c r="AE63" s="545"/>
      <c r="AF63" s="539"/>
      <c r="AG63" s="566"/>
      <c r="AH63" s="488"/>
      <c r="AI63" s="488"/>
      <c r="AJ63" s="559"/>
      <c r="AK63" s="559"/>
      <c r="AL63" s="559"/>
      <c r="AM63" s="559"/>
      <c r="AN63" s="553"/>
      <c r="AO63" s="531"/>
      <c r="AP63" s="531"/>
      <c r="AQ63" s="522"/>
      <c r="AR63" s="520"/>
      <c r="AS63" s="520"/>
      <c r="AT63" s="533"/>
      <c r="AV63" s="536"/>
      <c r="AX63" s="526"/>
      <c r="AY63" s="521"/>
      <c r="AZ63" s="521"/>
      <c r="BA63" s="521"/>
      <c r="BB63" s="521"/>
    </row>
    <row r="64" spans="1:57" ht="24" customHeight="1" x14ac:dyDescent="0.3">
      <c r="A64" s="522"/>
      <c r="B64" s="520"/>
      <c r="C64" s="520"/>
      <c r="D64" s="520"/>
      <c r="E64" s="520"/>
      <c r="F64" s="520"/>
      <c r="G64" s="520"/>
      <c r="H64" s="521"/>
      <c r="I64" s="522"/>
      <c r="J64" s="522"/>
      <c r="K64" s="521"/>
      <c r="L64" s="521"/>
      <c r="M64" s="521"/>
      <c r="N64" s="520"/>
      <c r="O64" s="521"/>
      <c r="P64" s="521"/>
      <c r="Q64" s="521"/>
      <c r="S64" s="521"/>
      <c r="T64" s="520"/>
      <c r="U64" s="520"/>
      <c r="V64" s="520"/>
      <c r="W64" s="520"/>
      <c r="X64" s="520"/>
      <c r="Y64" s="520"/>
      <c r="Z64" s="520"/>
      <c r="AA64" s="520"/>
      <c r="AB64" s="520"/>
      <c r="AE64" s="522"/>
      <c r="AF64" s="522"/>
      <c r="AH64" s="488"/>
      <c r="AI64" s="488"/>
      <c r="AJ64" s="559"/>
      <c r="AK64" s="559"/>
      <c r="AL64" s="559"/>
      <c r="AM64" s="559"/>
      <c r="AN64" s="553"/>
      <c r="AO64" s="531"/>
      <c r="AP64" s="531"/>
      <c r="AQ64" s="522"/>
      <c r="AR64" s="520"/>
      <c r="AS64" s="520"/>
      <c r="AT64" s="533"/>
      <c r="AX64" s="526"/>
      <c r="AY64" s="521"/>
      <c r="AZ64" s="521"/>
      <c r="BA64" s="521"/>
      <c r="BB64" s="521"/>
    </row>
    <row r="65" spans="1:55" ht="24" customHeight="1" x14ac:dyDescent="0.3">
      <c r="A65" s="522"/>
      <c r="B65" s="520"/>
      <c r="C65" s="520"/>
      <c r="D65" s="520"/>
      <c r="E65" s="520"/>
      <c r="F65" s="520"/>
      <c r="G65" s="520"/>
      <c r="H65" s="521"/>
      <c r="I65" s="522"/>
      <c r="J65" s="522"/>
      <c r="K65" s="521"/>
      <c r="L65" s="521"/>
      <c r="M65" s="521"/>
      <c r="N65" s="520"/>
      <c r="O65" s="521"/>
      <c r="P65" s="521"/>
      <c r="Q65" s="521"/>
      <c r="S65" s="567" t="s">
        <v>765</v>
      </c>
      <c r="T65" s="568"/>
      <c r="U65" s="568"/>
      <c r="V65" s="629" t="s">
        <v>370</v>
      </c>
      <c r="W65" s="629"/>
      <c r="X65" s="629"/>
      <c r="Y65" s="520"/>
      <c r="Z65" s="520"/>
      <c r="AA65" s="520"/>
      <c r="AB65" s="520"/>
      <c r="AE65" s="522"/>
      <c r="AF65" s="522"/>
      <c r="AH65" s="488"/>
      <c r="AI65" s="488"/>
      <c r="AJ65" s="559"/>
      <c r="AK65" s="559"/>
      <c r="AL65" s="559"/>
      <c r="AM65" s="559"/>
      <c r="AN65" s="553"/>
      <c r="AO65" s="531"/>
      <c r="AP65" s="531"/>
      <c r="AQ65" s="522"/>
      <c r="AR65" s="520"/>
      <c r="AS65" s="520"/>
      <c r="AT65" s="533"/>
      <c r="AX65" s="526"/>
      <c r="AY65" s="521"/>
      <c r="AZ65" s="521"/>
      <c r="BA65" s="521"/>
      <c r="BB65" s="521"/>
    </row>
    <row r="66" spans="1:55" ht="24" customHeight="1" x14ac:dyDescent="0.3">
      <c r="A66" s="522"/>
      <c r="B66" s="520"/>
      <c r="C66" s="520"/>
      <c r="D66" s="520"/>
      <c r="E66" s="520"/>
      <c r="F66" s="520"/>
      <c r="G66" s="520"/>
      <c r="H66" s="521"/>
      <c r="I66" s="522"/>
      <c r="J66" s="522"/>
      <c r="K66" s="521"/>
      <c r="L66" s="521"/>
      <c r="M66" s="521"/>
      <c r="N66" s="520"/>
      <c r="O66" s="521"/>
      <c r="P66" s="521"/>
      <c r="Q66" s="521"/>
      <c r="S66" s="569">
        <v>62166015.849999905</v>
      </c>
      <c r="T66" s="555" t="s">
        <v>309</v>
      </c>
      <c r="U66" s="556">
        <v>0.6</v>
      </c>
      <c r="V66" s="635">
        <f>S66*60%</f>
        <v>37299609.509999938</v>
      </c>
      <c r="W66" s="635"/>
      <c r="X66" s="635"/>
      <c r="Y66" s="520"/>
      <c r="Z66" s="520"/>
      <c r="AA66" s="520"/>
      <c r="AB66" s="520"/>
      <c r="AE66" s="522"/>
      <c r="AF66" s="522"/>
      <c r="AH66" s="488"/>
      <c r="AI66" s="488"/>
      <c r="AJ66" s="559"/>
      <c r="AK66" s="559"/>
      <c r="AL66" s="559"/>
      <c r="AM66" s="559"/>
      <c r="AN66" s="553"/>
      <c r="AO66" s="531"/>
      <c r="AP66" s="531"/>
      <c r="AQ66" s="522"/>
      <c r="AR66" s="520"/>
      <c r="AS66" s="520"/>
      <c r="AT66" s="533"/>
      <c r="AX66" s="526"/>
      <c r="AY66" s="521"/>
      <c r="AZ66" s="521"/>
      <c r="BA66" s="521"/>
      <c r="BB66" s="521"/>
    </row>
    <row r="67" spans="1:55" ht="24" customHeight="1" x14ac:dyDescent="0.3">
      <c r="A67" s="522"/>
      <c r="B67" s="520"/>
      <c r="C67" s="520"/>
      <c r="D67" s="520"/>
      <c r="E67" s="520"/>
      <c r="F67" s="520"/>
      <c r="G67" s="520"/>
      <c r="H67" s="521"/>
      <c r="I67" s="522"/>
      <c r="J67" s="522"/>
      <c r="K67" s="521"/>
      <c r="L67" s="521"/>
      <c r="M67" s="521"/>
      <c r="N67" s="520"/>
      <c r="O67" s="521"/>
      <c r="P67" s="521"/>
      <c r="Q67" s="521"/>
      <c r="S67" s="570"/>
      <c r="T67" s="562" t="s">
        <v>369</v>
      </c>
      <c r="U67" s="556">
        <v>0.4</v>
      </c>
      <c r="V67" s="635">
        <f>S66-V66</f>
        <v>24866406.339999966</v>
      </c>
      <c r="W67" s="635"/>
      <c r="X67" s="635"/>
      <c r="Y67" s="520"/>
      <c r="Z67" s="520"/>
      <c r="AA67" s="520"/>
      <c r="AB67" s="520"/>
      <c r="AE67" s="522"/>
      <c r="AF67" s="522"/>
      <c r="AH67" s="488"/>
      <c r="AI67" s="488"/>
      <c r="AJ67" s="559"/>
      <c r="AK67" s="559"/>
      <c r="AL67" s="559"/>
      <c r="AM67" s="559"/>
      <c r="AN67" s="553"/>
      <c r="AO67" s="531"/>
      <c r="AP67" s="531"/>
      <c r="AQ67" s="522"/>
      <c r="AR67" s="520"/>
      <c r="AS67" s="520"/>
      <c r="AT67" s="533"/>
      <c r="AX67" s="526"/>
      <c r="AY67" s="521"/>
      <c r="AZ67" s="521"/>
      <c r="BA67" s="521"/>
      <c r="BB67" s="521"/>
    </row>
    <row r="68" spans="1:55" ht="24" hidden="1" customHeight="1" x14ac:dyDescent="0.3">
      <c r="A68" s="522"/>
      <c r="B68" s="520"/>
      <c r="C68" s="520"/>
      <c r="D68" s="520"/>
      <c r="E68" s="520"/>
      <c r="F68" s="520"/>
      <c r="G68" s="520"/>
      <c r="H68" s="521"/>
      <c r="I68" s="522"/>
      <c r="J68" s="522"/>
      <c r="K68" s="521"/>
      <c r="L68" s="521"/>
      <c r="M68" s="521"/>
      <c r="N68" s="520"/>
      <c r="O68" s="521"/>
      <c r="P68" s="521"/>
      <c r="Q68" s="521"/>
      <c r="S68" s="570"/>
      <c r="T68" s="568" t="s">
        <v>766</v>
      </c>
      <c r="U68" s="571">
        <f>SUBTOTAL(9,V66:V67)</f>
        <v>62166015.849999905</v>
      </c>
      <c r="V68" s="520"/>
      <c r="W68" s="520"/>
      <c r="X68" s="520"/>
      <c r="Y68" s="520"/>
      <c r="Z68" s="520"/>
      <c r="AA68" s="520"/>
      <c r="AB68" s="520"/>
      <c r="AE68" s="522"/>
      <c r="AF68" s="522"/>
      <c r="AH68" s="488"/>
      <c r="AI68" s="488"/>
      <c r="AJ68" s="559"/>
      <c r="AK68" s="559"/>
      <c r="AL68" s="559"/>
      <c r="AM68" s="559"/>
      <c r="AN68" s="553"/>
      <c r="AO68" s="531"/>
      <c r="AP68" s="531"/>
      <c r="AQ68" s="522"/>
      <c r="AR68" s="520"/>
      <c r="AS68" s="520"/>
      <c r="AT68" s="533"/>
      <c r="AX68" s="526"/>
      <c r="AY68" s="521"/>
      <c r="AZ68" s="521"/>
      <c r="BA68" s="521"/>
      <c r="BB68" s="521"/>
    </row>
    <row r="69" spans="1:55" ht="24" hidden="1" customHeight="1" x14ac:dyDescent="0.3">
      <c r="A69" s="522"/>
      <c r="B69" s="520"/>
      <c r="C69" s="520"/>
      <c r="D69" s="520"/>
      <c r="E69" s="520"/>
      <c r="F69" s="520"/>
      <c r="G69" s="520"/>
      <c r="H69" s="521"/>
      <c r="I69" s="522"/>
      <c r="J69" s="522"/>
      <c r="K69" s="521"/>
      <c r="L69" s="521"/>
      <c r="M69" s="521"/>
      <c r="N69" s="520"/>
      <c r="O69" s="521"/>
      <c r="P69" s="521"/>
      <c r="Q69" s="521"/>
      <c r="S69" s="521"/>
      <c r="T69" s="520"/>
      <c r="U69" s="520"/>
      <c r="V69" s="520"/>
      <c r="W69" s="520"/>
      <c r="X69" s="520"/>
      <c r="Y69" s="520"/>
      <c r="Z69" s="520"/>
      <c r="AA69" s="520"/>
      <c r="AB69" s="520"/>
      <c r="AE69" s="522"/>
      <c r="AF69" s="522"/>
      <c r="AH69" s="488"/>
      <c r="AI69" s="488"/>
      <c r="AJ69" s="559"/>
      <c r="AK69" s="559"/>
      <c r="AL69" s="559"/>
      <c r="AM69" s="559"/>
      <c r="AN69" s="553"/>
      <c r="AO69" s="531"/>
      <c r="AP69" s="531"/>
      <c r="AQ69" s="522"/>
      <c r="AR69" s="520"/>
      <c r="AS69" s="520"/>
      <c r="AT69" s="533"/>
      <c r="AX69" s="526"/>
      <c r="AY69" s="521"/>
      <c r="AZ69" s="521"/>
      <c r="BA69" s="521"/>
      <c r="BB69" s="521"/>
    </row>
    <row r="70" spans="1:55" ht="24" hidden="1" customHeight="1" x14ac:dyDescent="0.3">
      <c r="A70" s="522"/>
      <c r="B70" s="520"/>
      <c r="C70" s="520"/>
      <c r="D70" s="520"/>
      <c r="E70" s="520"/>
      <c r="F70" s="520"/>
      <c r="G70" s="520"/>
      <c r="H70" s="521"/>
      <c r="I70" s="522"/>
      <c r="J70" s="522"/>
      <c r="K70" s="521"/>
      <c r="L70" s="521"/>
      <c r="M70" s="521"/>
      <c r="N70" s="520"/>
      <c r="O70" s="521"/>
      <c r="P70" s="521"/>
      <c r="Q70" s="521"/>
      <c r="S70" s="521"/>
      <c r="T70" s="520"/>
      <c r="U70" s="520"/>
      <c r="V70" s="520"/>
      <c r="W70" s="520"/>
      <c r="X70" s="520"/>
      <c r="Y70" s="520"/>
      <c r="Z70" s="520"/>
      <c r="AA70" s="520"/>
      <c r="AB70" s="520"/>
      <c r="AE70" s="522"/>
      <c r="AF70" s="522"/>
      <c r="AH70" s="488"/>
      <c r="AI70" s="488"/>
      <c r="AJ70" s="559"/>
      <c r="AK70" s="559"/>
      <c r="AL70" s="559"/>
      <c r="AM70" s="559"/>
      <c r="AN70" s="553"/>
      <c r="AO70" s="531"/>
      <c r="AP70" s="531"/>
      <c r="AQ70" s="522"/>
      <c r="AR70" s="520"/>
      <c r="AS70" s="520"/>
      <c r="AT70" s="533"/>
      <c r="AX70" s="526"/>
      <c r="AY70" s="521"/>
      <c r="AZ70" s="521"/>
      <c r="BA70" s="521"/>
      <c r="BB70" s="521"/>
    </row>
    <row r="71" spans="1:55" ht="15" hidden="1" customHeight="1" x14ac:dyDescent="0.3">
      <c r="A71" s="522"/>
      <c r="B71" s="520"/>
      <c r="C71" s="520"/>
      <c r="D71" s="520"/>
      <c r="E71" s="520"/>
      <c r="F71" s="520"/>
      <c r="G71" s="520"/>
      <c r="H71" s="521"/>
      <c r="I71" s="522"/>
      <c r="J71" s="522"/>
      <c r="K71" s="521"/>
      <c r="L71" s="521"/>
      <c r="M71" s="521"/>
      <c r="N71" s="520"/>
      <c r="O71" s="521"/>
      <c r="P71" s="521"/>
      <c r="Q71" s="521"/>
      <c r="S71" s="521"/>
      <c r="T71" s="520"/>
      <c r="U71" s="520"/>
      <c r="V71" s="520"/>
      <c r="W71" s="520"/>
      <c r="X71" s="520"/>
      <c r="Y71" s="520"/>
      <c r="Z71" s="520"/>
      <c r="AA71" s="520"/>
      <c r="AB71" s="520"/>
      <c r="AE71" s="522"/>
      <c r="AF71" s="522"/>
      <c r="AH71" s="531"/>
      <c r="AI71" s="531"/>
      <c r="AJ71" s="531"/>
      <c r="AK71" s="531"/>
      <c r="AL71" s="530"/>
      <c r="AM71" s="531"/>
      <c r="AN71" s="531"/>
      <c r="AO71" s="531"/>
      <c r="AP71" s="531"/>
      <c r="AQ71" s="522"/>
      <c r="AR71" s="520"/>
      <c r="AS71" s="520"/>
      <c r="AT71" s="533"/>
      <c r="AX71" s="526"/>
      <c r="AY71" s="521"/>
      <c r="AZ71" s="521"/>
      <c r="BA71" s="521"/>
      <c r="BB71" s="521"/>
    </row>
    <row r="72" spans="1:55" ht="17.25" hidden="1" customHeight="1" x14ac:dyDescent="0.3">
      <c r="A72" s="522"/>
      <c r="B72" s="520"/>
      <c r="C72" s="520"/>
      <c r="D72" s="520"/>
      <c r="E72" s="520"/>
      <c r="F72" s="520"/>
      <c r="G72" s="520"/>
      <c r="H72" s="521"/>
      <c r="I72" s="522"/>
      <c r="J72" s="522"/>
      <c r="K72" s="521"/>
      <c r="L72" s="521"/>
      <c r="M72" s="521"/>
      <c r="N72" s="520"/>
      <c r="O72" s="521"/>
      <c r="P72" s="521"/>
      <c r="Q72" s="521"/>
      <c r="S72" s="572" t="s">
        <v>672</v>
      </c>
      <c r="T72" s="520"/>
      <c r="U72" s="520"/>
      <c r="V72" s="520"/>
      <c r="W72" s="520"/>
      <c r="X72" s="520"/>
      <c r="Y72" s="520"/>
      <c r="Z72" s="520"/>
      <c r="AA72" s="520"/>
      <c r="AB72" s="520"/>
      <c r="AE72" s="522"/>
      <c r="AF72" s="522"/>
      <c r="AH72" s="531"/>
      <c r="AI72" s="531"/>
      <c r="AJ72" s="531"/>
      <c r="AK72" s="531"/>
      <c r="AL72" s="530"/>
      <c r="AM72" s="531"/>
      <c r="AN72" s="531"/>
      <c r="AO72" s="531"/>
      <c r="AP72" s="531"/>
      <c r="AQ72" s="522"/>
      <c r="AR72" s="520"/>
      <c r="AS72" s="520"/>
      <c r="AT72" s="533"/>
      <c r="AX72" s="526"/>
      <c r="AY72" s="521"/>
      <c r="AZ72" s="521"/>
      <c r="BA72" s="521"/>
      <c r="BB72" s="521"/>
    </row>
    <row r="73" spans="1:55" ht="24" hidden="1" customHeight="1" x14ac:dyDescent="0.2">
      <c r="A73" s="430"/>
      <c r="B73" s="456" t="s">
        <v>137</v>
      </c>
      <c r="C73" s="456" t="s">
        <v>138</v>
      </c>
      <c r="D73" s="456" t="s">
        <v>139</v>
      </c>
      <c r="E73" s="456" t="s">
        <v>204</v>
      </c>
      <c r="F73" s="456" t="s">
        <v>10</v>
      </c>
      <c r="G73" s="456" t="s">
        <v>140</v>
      </c>
      <c r="H73" s="16" t="s">
        <v>146</v>
      </c>
      <c r="I73" s="464" t="s">
        <v>36</v>
      </c>
      <c r="J73" s="456" t="s">
        <v>443</v>
      </c>
      <c r="K73" s="501" t="s">
        <v>9</v>
      </c>
      <c r="L73" s="573" t="s">
        <v>10</v>
      </c>
      <c r="M73" s="501" t="s">
        <v>33</v>
      </c>
      <c r="N73" s="574" t="s">
        <v>34</v>
      </c>
      <c r="O73" s="501"/>
      <c r="P73" s="501" t="s">
        <v>35</v>
      </c>
      <c r="Q73" s="575" t="s">
        <v>36</v>
      </c>
      <c r="R73" s="505" t="s">
        <v>37</v>
      </c>
      <c r="S73" s="414" t="s">
        <v>205</v>
      </c>
      <c r="T73" s="148">
        <f t="shared" ref="T73:T95" si="10">Z73</f>
        <v>1</v>
      </c>
      <c r="U73" s="190" t="s">
        <v>444</v>
      </c>
      <c r="V73" s="189">
        <v>0</v>
      </c>
      <c r="W73" s="189">
        <v>0</v>
      </c>
      <c r="X73" s="189">
        <v>0</v>
      </c>
      <c r="Y73" s="189">
        <v>1</v>
      </c>
      <c r="Z73" s="148">
        <f t="shared" ref="Z73:Z95" si="11">V73+W73+X73+Y73</f>
        <v>1</v>
      </c>
      <c r="AA73" s="188">
        <v>45292</v>
      </c>
      <c r="AB73" s="188">
        <v>45657</v>
      </c>
      <c r="AC73" s="454" t="s">
        <v>337</v>
      </c>
      <c r="AD73" s="576">
        <v>545</v>
      </c>
      <c r="AE73" s="430" t="s">
        <v>206</v>
      </c>
      <c r="AF73" s="430" t="s">
        <v>338</v>
      </c>
      <c r="AG73" s="454"/>
      <c r="AH73" s="4">
        <v>0</v>
      </c>
      <c r="AI73" s="4">
        <v>0</v>
      </c>
      <c r="AJ73" s="4">
        <v>0</v>
      </c>
      <c r="AK73" s="239">
        <v>0</v>
      </c>
      <c r="AL73" s="150">
        <f t="shared" ref="AL73:AL95" si="12">AH73+AI73+AJ73+AK73</f>
        <v>0</v>
      </c>
      <c r="AM73" s="186" t="e">
        <f>VLOOKUP($AD73,#REF!,10,FALSE)</f>
        <v>#REF!</v>
      </c>
      <c r="AN73" s="186" t="e">
        <f>VLOOKUP($AD73,#REF!,11,FALSE)</f>
        <v>#REF!</v>
      </c>
      <c r="AO73" s="186" t="e">
        <f>VLOOKUP($AD73,#REF!,12,FALSE)</f>
        <v>#REF!</v>
      </c>
      <c r="AP73" s="186" t="e">
        <f>VLOOKUP($AD73,#REF!,13,FALSE)</f>
        <v>#REF!</v>
      </c>
      <c r="AQ73" s="456" t="s">
        <v>447</v>
      </c>
      <c r="AR73" s="76" t="s">
        <v>480</v>
      </c>
      <c r="AS73" s="456" t="s">
        <v>446</v>
      </c>
      <c r="AT73" s="441"/>
      <c r="AU73" s="499" t="s">
        <v>357</v>
      </c>
      <c r="AV73" s="499"/>
      <c r="AW73" s="411" t="s">
        <v>339</v>
      </c>
      <c r="AX73" s="184" t="s">
        <v>486</v>
      </c>
      <c r="AY73" s="177" t="s">
        <v>487</v>
      </c>
      <c r="AZ73" s="76" t="s">
        <v>480</v>
      </c>
      <c r="BA73" s="506" t="s">
        <v>484</v>
      </c>
      <c r="BB73" s="506" t="s">
        <v>485</v>
      </c>
      <c r="BC73" s="2" t="s">
        <v>10</v>
      </c>
    </row>
    <row r="74" spans="1:55" ht="24" hidden="1" customHeight="1" x14ac:dyDescent="0.2">
      <c r="A74" s="430"/>
      <c r="B74" s="456" t="s">
        <v>137</v>
      </c>
      <c r="C74" s="456" t="s">
        <v>138</v>
      </c>
      <c r="D74" s="456" t="s">
        <v>139</v>
      </c>
      <c r="E74" s="456" t="s">
        <v>204</v>
      </c>
      <c r="F74" s="456" t="s">
        <v>10</v>
      </c>
      <c r="G74" s="456" t="s">
        <v>140</v>
      </c>
      <c r="H74" s="16" t="s">
        <v>146</v>
      </c>
      <c r="I74" s="464" t="s">
        <v>36</v>
      </c>
      <c r="J74" s="456" t="s">
        <v>443</v>
      </c>
      <c r="K74" s="501" t="s">
        <v>9</v>
      </c>
      <c r="L74" s="573" t="s">
        <v>10</v>
      </c>
      <c r="M74" s="501" t="s">
        <v>33</v>
      </c>
      <c r="N74" s="574" t="s">
        <v>34</v>
      </c>
      <c r="O74" s="501"/>
      <c r="P74" s="501" t="s">
        <v>35</v>
      </c>
      <c r="Q74" s="575" t="s">
        <v>36</v>
      </c>
      <c r="R74" s="505" t="s">
        <v>37</v>
      </c>
      <c r="S74" s="414" t="s">
        <v>205</v>
      </c>
      <c r="T74" s="148">
        <f t="shared" si="10"/>
        <v>1</v>
      </c>
      <c r="U74" s="190" t="s">
        <v>444</v>
      </c>
      <c r="V74" s="189">
        <v>0</v>
      </c>
      <c r="W74" s="189">
        <v>0</v>
      </c>
      <c r="X74" s="189">
        <v>0</v>
      </c>
      <c r="Y74" s="189">
        <v>1</v>
      </c>
      <c r="Z74" s="148">
        <f t="shared" si="11"/>
        <v>1</v>
      </c>
      <c r="AA74" s="188">
        <v>45292</v>
      </c>
      <c r="AB74" s="188">
        <v>45657</v>
      </c>
      <c r="AC74" s="454" t="s">
        <v>340</v>
      </c>
      <c r="AD74" s="576">
        <v>546</v>
      </c>
      <c r="AE74" s="430" t="s">
        <v>207</v>
      </c>
      <c r="AF74" s="430" t="s">
        <v>338</v>
      </c>
      <c r="AG74" s="454"/>
      <c r="AH74" s="4">
        <v>0</v>
      </c>
      <c r="AI74" s="4">
        <v>0</v>
      </c>
      <c r="AJ74" s="4">
        <v>0</v>
      </c>
      <c r="AK74" s="239">
        <v>0</v>
      </c>
      <c r="AL74" s="150">
        <f t="shared" si="12"/>
        <v>0</v>
      </c>
      <c r="AM74" s="186" t="e">
        <f>VLOOKUP($AD74,#REF!,10,FALSE)</f>
        <v>#REF!</v>
      </c>
      <c r="AN74" s="186" t="e">
        <f>VLOOKUP($AD74,#REF!,11,FALSE)</f>
        <v>#REF!</v>
      </c>
      <c r="AO74" s="186" t="e">
        <f>VLOOKUP($AD74,#REF!,12,FALSE)</f>
        <v>#REF!</v>
      </c>
      <c r="AP74" s="186" t="e">
        <f>VLOOKUP($AD74,#REF!,13,FALSE)</f>
        <v>#REF!</v>
      </c>
      <c r="AQ74" s="456" t="s">
        <v>447</v>
      </c>
      <c r="AR74" s="76" t="s">
        <v>480</v>
      </c>
      <c r="AS74" s="456" t="s">
        <v>446</v>
      </c>
      <c r="AT74" s="441"/>
      <c r="AU74" s="499" t="s">
        <v>357</v>
      </c>
      <c r="AV74" s="499"/>
      <c r="AW74" s="411" t="s">
        <v>339</v>
      </c>
      <c r="AX74" s="184" t="s">
        <v>486</v>
      </c>
      <c r="AY74" s="177" t="s">
        <v>487</v>
      </c>
      <c r="AZ74" s="76" t="s">
        <v>480</v>
      </c>
      <c r="BA74" s="506" t="s">
        <v>484</v>
      </c>
      <c r="BB74" s="506" t="s">
        <v>485</v>
      </c>
      <c r="BC74" s="2" t="s">
        <v>10</v>
      </c>
    </row>
    <row r="75" spans="1:55" ht="24" hidden="1" customHeight="1" x14ac:dyDescent="0.2">
      <c r="A75" s="430"/>
      <c r="B75" s="456" t="s">
        <v>137</v>
      </c>
      <c r="C75" s="456" t="s">
        <v>138</v>
      </c>
      <c r="D75" s="456" t="s">
        <v>139</v>
      </c>
      <c r="E75" s="456" t="s">
        <v>204</v>
      </c>
      <c r="F75" s="456" t="s">
        <v>10</v>
      </c>
      <c r="G75" s="456" t="s">
        <v>140</v>
      </c>
      <c r="H75" s="16" t="s">
        <v>146</v>
      </c>
      <c r="I75" s="464" t="s">
        <v>36</v>
      </c>
      <c r="J75" s="456" t="s">
        <v>443</v>
      </c>
      <c r="K75" s="501" t="s">
        <v>9</v>
      </c>
      <c r="L75" s="573" t="s">
        <v>10</v>
      </c>
      <c r="M75" s="501" t="s">
        <v>33</v>
      </c>
      <c r="N75" s="574" t="s">
        <v>34</v>
      </c>
      <c r="O75" s="501"/>
      <c r="P75" s="501" t="s">
        <v>35</v>
      </c>
      <c r="Q75" s="575" t="s">
        <v>36</v>
      </c>
      <c r="R75" s="505" t="s">
        <v>37</v>
      </c>
      <c r="S75" s="414" t="s">
        <v>212</v>
      </c>
      <c r="T75" s="148">
        <f t="shared" si="10"/>
        <v>1</v>
      </c>
      <c r="U75" s="190" t="s">
        <v>444</v>
      </c>
      <c r="V75" s="189">
        <v>0</v>
      </c>
      <c r="W75" s="189">
        <v>0</v>
      </c>
      <c r="X75" s="189">
        <v>0</v>
      </c>
      <c r="Y75" s="189">
        <v>1</v>
      </c>
      <c r="Z75" s="148">
        <f t="shared" si="11"/>
        <v>1</v>
      </c>
      <c r="AA75" s="188">
        <v>45566</v>
      </c>
      <c r="AB75" s="188">
        <v>45657</v>
      </c>
      <c r="AC75" s="454" t="s">
        <v>348</v>
      </c>
      <c r="AD75" s="576">
        <v>422</v>
      </c>
      <c r="AE75" s="430" t="s">
        <v>213</v>
      </c>
      <c r="AF75" s="430" t="s">
        <v>338</v>
      </c>
      <c r="AG75" s="454"/>
      <c r="AH75" s="4">
        <v>0</v>
      </c>
      <c r="AI75" s="4">
        <v>0</v>
      </c>
      <c r="AJ75" s="4">
        <v>0</v>
      </c>
      <c r="AK75" s="239">
        <v>0</v>
      </c>
      <c r="AL75" s="150">
        <f t="shared" si="12"/>
        <v>0</v>
      </c>
      <c r="AM75" s="186" t="e">
        <f>VLOOKUP($AD75,#REF!,10,FALSE)</f>
        <v>#REF!</v>
      </c>
      <c r="AN75" s="186" t="e">
        <f>VLOOKUP($AD75,#REF!,11,FALSE)</f>
        <v>#REF!</v>
      </c>
      <c r="AO75" s="186" t="e">
        <f>VLOOKUP($AD75,#REF!,12,FALSE)</f>
        <v>#REF!</v>
      </c>
      <c r="AP75" s="186" t="e">
        <f>VLOOKUP($AD75,#REF!,13,FALSE)</f>
        <v>#REF!</v>
      </c>
      <c r="AQ75" s="456" t="s">
        <v>447</v>
      </c>
      <c r="AR75" s="76" t="s">
        <v>481</v>
      </c>
      <c r="AS75" s="456" t="s">
        <v>446</v>
      </c>
      <c r="AT75" s="441"/>
      <c r="AU75" s="499" t="s">
        <v>357</v>
      </c>
      <c r="AV75" s="499"/>
      <c r="AW75" s="411" t="s">
        <v>347</v>
      </c>
      <c r="AX75" s="184" t="s">
        <v>491</v>
      </c>
      <c r="AY75" s="177" t="s">
        <v>492</v>
      </c>
      <c r="AZ75" s="76" t="s">
        <v>481</v>
      </c>
      <c r="BA75" s="506" t="s">
        <v>490</v>
      </c>
      <c r="BB75" s="506" t="s">
        <v>489</v>
      </c>
      <c r="BC75" s="2" t="s">
        <v>475</v>
      </c>
    </row>
    <row r="76" spans="1:55" ht="24" hidden="1" customHeight="1" x14ac:dyDescent="0.2">
      <c r="A76" s="430"/>
      <c r="B76" s="456" t="s">
        <v>137</v>
      </c>
      <c r="C76" s="456" t="s">
        <v>138</v>
      </c>
      <c r="D76" s="456" t="s">
        <v>139</v>
      </c>
      <c r="E76" s="456" t="s">
        <v>204</v>
      </c>
      <c r="F76" s="456" t="s">
        <v>10</v>
      </c>
      <c r="G76" s="456" t="s">
        <v>140</v>
      </c>
      <c r="H76" s="16" t="s">
        <v>146</v>
      </c>
      <c r="I76" s="464" t="s">
        <v>36</v>
      </c>
      <c r="J76" s="456" t="s">
        <v>443</v>
      </c>
      <c r="K76" s="501" t="s">
        <v>9</v>
      </c>
      <c r="L76" s="573" t="s">
        <v>10</v>
      </c>
      <c r="M76" s="501" t="s">
        <v>33</v>
      </c>
      <c r="N76" s="574" t="s">
        <v>34</v>
      </c>
      <c r="O76" s="501"/>
      <c r="P76" s="501" t="s">
        <v>35</v>
      </c>
      <c r="Q76" s="575" t="s">
        <v>36</v>
      </c>
      <c r="R76" s="505" t="s">
        <v>37</v>
      </c>
      <c r="S76" s="414" t="s">
        <v>214</v>
      </c>
      <c r="T76" s="148">
        <f t="shared" si="10"/>
        <v>1</v>
      </c>
      <c r="U76" s="190" t="s">
        <v>444</v>
      </c>
      <c r="V76" s="189">
        <v>0</v>
      </c>
      <c r="W76" s="189">
        <v>0</v>
      </c>
      <c r="X76" s="189">
        <v>0</v>
      </c>
      <c r="Y76" s="189">
        <v>1</v>
      </c>
      <c r="Z76" s="148">
        <f t="shared" si="11"/>
        <v>1</v>
      </c>
      <c r="AA76" s="188">
        <v>45292</v>
      </c>
      <c r="AB76" s="188">
        <v>45657</v>
      </c>
      <c r="AC76" s="454" t="s">
        <v>349</v>
      </c>
      <c r="AD76" s="576">
        <v>547</v>
      </c>
      <c r="AE76" s="430" t="s">
        <v>215</v>
      </c>
      <c r="AF76" s="430" t="s">
        <v>338</v>
      </c>
      <c r="AG76" s="454"/>
      <c r="AH76" s="4">
        <v>0</v>
      </c>
      <c r="AI76" s="4">
        <v>0</v>
      </c>
      <c r="AJ76" s="4">
        <v>0</v>
      </c>
      <c r="AK76" s="239">
        <v>0</v>
      </c>
      <c r="AL76" s="150">
        <f t="shared" si="12"/>
        <v>0</v>
      </c>
      <c r="AM76" s="186" t="e">
        <f>VLOOKUP($AD76,#REF!,10,FALSE)</f>
        <v>#REF!</v>
      </c>
      <c r="AN76" s="186" t="e">
        <f>VLOOKUP($AD76,#REF!,11,FALSE)</f>
        <v>#REF!</v>
      </c>
      <c r="AO76" s="186" t="e">
        <f>VLOOKUP($AD76,#REF!,12,FALSE)</f>
        <v>#REF!</v>
      </c>
      <c r="AP76" s="186" t="e">
        <f>VLOOKUP($AD76,#REF!,13,FALSE)</f>
        <v>#REF!</v>
      </c>
      <c r="AQ76" s="456" t="s">
        <v>447</v>
      </c>
      <c r="AR76" s="76" t="s">
        <v>482</v>
      </c>
      <c r="AS76" s="456" t="s">
        <v>446</v>
      </c>
      <c r="AT76" s="441"/>
      <c r="AU76" s="499" t="s">
        <v>357</v>
      </c>
      <c r="AV76" s="499"/>
      <c r="AW76" s="411" t="s">
        <v>339</v>
      </c>
      <c r="AX76" s="183" t="s">
        <v>385</v>
      </c>
      <c r="AY76" s="177" t="s">
        <v>386</v>
      </c>
      <c r="AZ76" s="76" t="s">
        <v>482</v>
      </c>
      <c r="BA76" s="506" t="s">
        <v>493</v>
      </c>
      <c r="BB76" s="506" t="s">
        <v>485</v>
      </c>
      <c r="BC76" s="2" t="s">
        <v>10</v>
      </c>
    </row>
    <row r="77" spans="1:55" ht="24" hidden="1" customHeight="1" x14ac:dyDescent="0.2">
      <c r="A77" s="430"/>
      <c r="B77" s="456" t="s">
        <v>137</v>
      </c>
      <c r="C77" s="456" t="s">
        <v>138</v>
      </c>
      <c r="D77" s="456" t="s">
        <v>139</v>
      </c>
      <c r="E77" s="456" t="s">
        <v>204</v>
      </c>
      <c r="F77" s="456" t="s">
        <v>10</v>
      </c>
      <c r="G77" s="456" t="s">
        <v>140</v>
      </c>
      <c r="H77" s="16" t="s">
        <v>146</v>
      </c>
      <c r="I77" s="464" t="s">
        <v>36</v>
      </c>
      <c r="J77" s="456" t="s">
        <v>443</v>
      </c>
      <c r="K77" s="501" t="s">
        <v>9</v>
      </c>
      <c r="L77" s="573" t="s">
        <v>10</v>
      </c>
      <c r="M77" s="501" t="s">
        <v>33</v>
      </c>
      <c r="N77" s="574" t="s">
        <v>34</v>
      </c>
      <c r="O77" s="501"/>
      <c r="P77" s="501" t="s">
        <v>35</v>
      </c>
      <c r="Q77" s="575" t="s">
        <v>36</v>
      </c>
      <c r="R77" s="505" t="s">
        <v>37</v>
      </c>
      <c r="S77" s="414" t="s">
        <v>217</v>
      </c>
      <c r="T77" s="148">
        <f t="shared" si="10"/>
        <v>1</v>
      </c>
      <c r="U77" s="190" t="s">
        <v>444</v>
      </c>
      <c r="V77" s="189">
        <v>0</v>
      </c>
      <c r="W77" s="189">
        <v>0</v>
      </c>
      <c r="X77" s="189">
        <v>0</v>
      </c>
      <c r="Y77" s="189">
        <v>1</v>
      </c>
      <c r="Z77" s="148">
        <f t="shared" si="11"/>
        <v>1</v>
      </c>
      <c r="AA77" s="188">
        <v>45292</v>
      </c>
      <c r="AB77" s="188">
        <v>45657</v>
      </c>
      <c r="AC77" s="454" t="s">
        <v>350</v>
      </c>
      <c r="AD77" s="576">
        <v>548</v>
      </c>
      <c r="AE77" s="430" t="s">
        <v>218</v>
      </c>
      <c r="AF77" s="430" t="s">
        <v>338</v>
      </c>
      <c r="AG77" s="454"/>
      <c r="AH77" s="4">
        <v>0</v>
      </c>
      <c r="AI77" s="4">
        <v>0</v>
      </c>
      <c r="AJ77" s="4">
        <v>0</v>
      </c>
      <c r="AK77" s="239">
        <v>0</v>
      </c>
      <c r="AL77" s="150">
        <f t="shared" si="12"/>
        <v>0</v>
      </c>
      <c r="AM77" s="186" t="e">
        <f>VLOOKUP($AD77,#REF!,10,FALSE)</f>
        <v>#REF!</v>
      </c>
      <c r="AN77" s="186" t="e">
        <f>VLOOKUP($AD77,#REF!,11,FALSE)</f>
        <v>#REF!</v>
      </c>
      <c r="AO77" s="186" t="e">
        <f>VLOOKUP($AD77,#REF!,12,FALSE)</f>
        <v>#REF!</v>
      </c>
      <c r="AP77" s="186" t="e">
        <f>VLOOKUP($AD77,#REF!,13,FALSE)</f>
        <v>#REF!</v>
      </c>
      <c r="AQ77" s="456" t="s">
        <v>447</v>
      </c>
      <c r="AR77" s="577"/>
      <c r="AS77" s="456" t="s">
        <v>446</v>
      </c>
      <c r="AT77" s="441"/>
      <c r="AU77" s="499" t="s">
        <v>357</v>
      </c>
      <c r="AV77" s="499"/>
      <c r="AW77" s="411" t="s">
        <v>351</v>
      </c>
      <c r="AX77" s="164"/>
      <c r="AY77" s="193"/>
      <c r="AZ77" s="577"/>
      <c r="BA77" s="164"/>
      <c r="BB77" s="164"/>
      <c r="BC77" s="2" t="s">
        <v>10</v>
      </c>
    </row>
    <row r="78" spans="1:55" ht="24" hidden="1" customHeight="1" x14ac:dyDescent="0.2">
      <c r="A78" s="510"/>
      <c r="B78" s="304" t="s">
        <v>137</v>
      </c>
      <c r="C78" s="304" t="s">
        <v>138</v>
      </c>
      <c r="D78" s="456" t="s">
        <v>139</v>
      </c>
      <c r="E78" s="304" t="s">
        <v>219</v>
      </c>
      <c r="F78" s="456" t="s">
        <v>10</v>
      </c>
      <c r="G78" s="456" t="s">
        <v>140</v>
      </c>
      <c r="H78" s="16" t="s">
        <v>147</v>
      </c>
      <c r="I78" s="465" t="s">
        <v>41</v>
      </c>
      <c r="J78" s="456" t="s">
        <v>443</v>
      </c>
      <c r="K78" s="501" t="s">
        <v>9</v>
      </c>
      <c r="L78" s="573" t="s">
        <v>10</v>
      </c>
      <c r="M78" s="501" t="s">
        <v>38</v>
      </c>
      <c r="N78" s="574" t="s">
        <v>39</v>
      </c>
      <c r="O78" s="501"/>
      <c r="P78" s="501" t="s">
        <v>40</v>
      </c>
      <c r="Q78" s="575" t="s">
        <v>41</v>
      </c>
      <c r="R78" s="505" t="s">
        <v>42</v>
      </c>
      <c r="S78" s="415" t="s">
        <v>220</v>
      </c>
      <c r="T78" s="148">
        <f t="shared" si="10"/>
        <v>100</v>
      </c>
      <c r="U78" s="190" t="s">
        <v>444</v>
      </c>
      <c r="V78" s="189">
        <v>0</v>
      </c>
      <c r="W78" s="189">
        <v>0</v>
      </c>
      <c r="X78" s="189">
        <v>0</v>
      </c>
      <c r="Y78" s="189">
        <v>100</v>
      </c>
      <c r="Z78" s="148">
        <f t="shared" si="11"/>
        <v>100</v>
      </c>
      <c r="AA78" s="188">
        <v>45292</v>
      </c>
      <c r="AB78" s="188">
        <v>45657</v>
      </c>
      <c r="AC78" s="578" t="s">
        <v>511</v>
      </c>
      <c r="AD78" s="579">
        <v>731</v>
      </c>
      <c r="AE78" s="430" t="s">
        <v>463</v>
      </c>
      <c r="AF78" s="510" t="s">
        <v>39</v>
      </c>
      <c r="AG78" s="512"/>
      <c r="AH78" s="4">
        <v>0</v>
      </c>
      <c r="AI78" s="4">
        <v>0</v>
      </c>
      <c r="AJ78" s="4">
        <v>0</v>
      </c>
      <c r="AK78" s="239">
        <v>0</v>
      </c>
      <c r="AL78" s="150">
        <f t="shared" si="12"/>
        <v>0</v>
      </c>
      <c r="AM78" s="186" t="e">
        <f>VLOOKUP($AD78,#REF!,10,FALSE)</f>
        <v>#REF!</v>
      </c>
      <c r="AN78" s="186" t="e">
        <f>VLOOKUP($AD78,#REF!,11,FALSE)</f>
        <v>#REF!</v>
      </c>
      <c r="AO78" s="186" t="e">
        <f>VLOOKUP($AD78,#REF!,12,FALSE)</f>
        <v>#REF!</v>
      </c>
      <c r="AP78" s="186" t="e">
        <f>VLOOKUP($AD78,#REF!,13,FALSE)</f>
        <v>#REF!</v>
      </c>
      <c r="AQ78" s="456" t="s">
        <v>447</v>
      </c>
      <c r="AR78" s="58" t="s">
        <v>483</v>
      </c>
      <c r="AS78" s="456" t="s">
        <v>446</v>
      </c>
      <c r="AT78" s="441"/>
      <c r="AU78" s="499" t="s">
        <v>357</v>
      </c>
      <c r="AV78" s="499"/>
      <c r="AW78" s="411" t="s">
        <v>528</v>
      </c>
      <c r="AX78" s="184" t="s">
        <v>495</v>
      </c>
      <c r="AY78" s="177" t="s">
        <v>496</v>
      </c>
      <c r="AZ78" s="58" t="s">
        <v>483</v>
      </c>
      <c r="BA78" s="506" t="s">
        <v>494</v>
      </c>
      <c r="BB78" s="506" t="s">
        <v>381</v>
      </c>
      <c r="BC78" s="2" t="s">
        <v>475</v>
      </c>
    </row>
    <row r="79" spans="1:55" ht="24" hidden="1" customHeight="1" x14ac:dyDescent="0.2">
      <c r="A79" s="430"/>
      <c r="B79" s="304" t="s">
        <v>137</v>
      </c>
      <c r="C79" s="304" t="s">
        <v>138</v>
      </c>
      <c r="D79" s="456" t="s">
        <v>139</v>
      </c>
      <c r="E79" s="304" t="s">
        <v>226</v>
      </c>
      <c r="F79" s="456" t="s">
        <v>44</v>
      </c>
      <c r="G79" s="456" t="s">
        <v>140</v>
      </c>
      <c r="H79" s="16" t="s">
        <v>149</v>
      </c>
      <c r="I79" s="463" t="s">
        <v>227</v>
      </c>
      <c r="J79" s="304" t="s">
        <v>448</v>
      </c>
      <c r="K79" s="501" t="s">
        <v>43</v>
      </c>
      <c r="L79" s="573" t="s">
        <v>44</v>
      </c>
      <c r="M79" s="501" t="s">
        <v>55</v>
      </c>
      <c r="N79" s="574" t="s">
        <v>56</v>
      </c>
      <c r="O79" s="501"/>
      <c r="P79" s="501" t="s">
        <v>57</v>
      </c>
      <c r="Q79" s="575" t="s">
        <v>58</v>
      </c>
      <c r="R79" s="505" t="s">
        <v>786</v>
      </c>
      <c r="S79" s="415" t="s">
        <v>228</v>
      </c>
      <c r="T79" s="148">
        <f t="shared" si="10"/>
        <v>2</v>
      </c>
      <c r="U79" s="4" t="s">
        <v>444</v>
      </c>
      <c r="V79" s="195">
        <v>0</v>
      </c>
      <c r="W79" s="195">
        <v>1</v>
      </c>
      <c r="X79" s="195">
        <v>1</v>
      </c>
      <c r="Y79" s="195">
        <v>0</v>
      </c>
      <c r="Z79" s="148">
        <f t="shared" si="11"/>
        <v>2</v>
      </c>
      <c r="AA79" s="188">
        <v>45377</v>
      </c>
      <c r="AB79" s="188">
        <v>45530</v>
      </c>
      <c r="AC79" s="454" t="s">
        <v>302</v>
      </c>
      <c r="AD79" s="580">
        <v>392</v>
      </c>
      <c r="AE79" s="430" t="s">
        <v>225</v>
      </c>
      <c r="AF79" s="430" t="s">
        <v>301</v>
      </c>
      <c r="AG79" s="454"/>
      <c r="AH79" s="8">
        <v>0</v>
      </c>
      <c r="AI79" s="195">
        <v>1</v>
      </c>
      <c r="AJ79" s="195">
        <v>1</v>
      </c>
      <c r="AK79" s="195">
        <v>0</v>
      </c>
      <c r="AL79" s="150">
        <f t="shared" si="12"/>
        <v>2</v>
      </c>
      <c r="AM79" s="186" t="e">
        <f>VLOOKUP($AD79,#REF!,10,FALSE)</f>
        <v>#REF!</v>
      </c>
      <c r="AN79" s="186" t="e">
        <f>VLOOKUP($AD79,#REF!,11,FALSE)</f>
        <v>#REF!</v>
      </c>
      <c r="AO79" s="186" t="e">
        <f>VLOOKUP($AD79,#REF!,12,FALSE)</f>
        <v>#REF!</v>
      </c>
      <c r="AP79" s="186" t="e">
        <f>VLOOKUP($AD79,#REF!,13,FALSE)</f>
        <v>#REF!</v>
      </c>
      <c r="AQ79" s="456" t="s">
        <v>447</v>
      </c>
      <c r="AR79" s="58" t="s">
        <v>372</v>
      </c>
      <c r="AS79" s="456" t="s">
        <v>446</v>
      </c>
      <c r="AT79" s="441"/>
      <c r="AU79" s="513" t="s">
        <v>369</v>
      </c>
      <c r="AV79" s="513"/>
      <c r="AW79" s="411" t="s">
        <v>389</v>
      </c>
      <c r="AX79" s="183" t="s">
        <v>385</v>
      </c>
      <c r="AY79" s="177" t="s">
        <v>386</v>
      </c>
      <c r="AZ79" s="58" t="s">
        <v>372</v>
      </c>
      <c r="BA79" s="506" t="s">
        <v>382</v>
      </c>
      <c r="BB79" s="506" t="s">
        <v>381</v>
      </c>
      <c r="BC79" s="2" t="s">
        <v>65</v>
      </c>
    </row>
    <row r="80" spans="1:55" ht="24" hidden="1" customHeight="1" x14ac:dyDescent="0.2">
      <c r="A80" s="430"/>
      <c r="B80" s="304" t="s">
        <v>137</v>
      </c>
      <c r="C80" s="304" t="s">
        <v>138</v>
      </c>
      <c r="D80" s="456" t="s">
        <v>139</v>
      </c>
      <c r="E80" s="304" t="s">
        <v>232</v>
      </c>
      <c r="F80" s="456" t="s">
        <v>65</v>
      </c>
      <c r="G80" s="456" t="s">
        <v>140</v>
      </c>
      <c r="H80" s="16" t="s">
        <v>150</v>
      </c>
      <c r="I80" s="463" t="s">
        <v>118</v>
      </c>
      <c r="J80" s="456" t="s">
        <v>443</v>
      </c>
      <c r="K80" s="501" t="s">
        <v>64</v>
      </c>
      <c r="L80" s="573" t="s">
        <v>65</v>
      </c>
      <c r="M80" s="501">
        <v>1905042</v>
      </c>
      <c r="N80" s="574" t="s">
        <v>116</v>
      </c>
      <c r="O80" s="501"/>
      <c r="P80" s="501" t="s">
        <v>117</v>
      </c>
      <c r="Q80" s="575" t="s">
        <v>118</v>
      </c>
      <c r="R80" s="505" t="s">
        <v>119</v>
      </c>
      <c r="S80" s="416" t="s">
        <v>233</v>
      </c>
      <c r="T80" s="148">
        <f t="shared" si="10"/>
        <v>3</v>
      </c>
      <c r="U80" s="4" t="s">
        <v>444</v>
      </c>
      <c r="V80" s="195">
        <v>0</v>
      </c>
      <c r="W80" s="195">
        <v>1</v>
      </c>
      <c r="X80" s="195">
        <v>1</v>
      </c>
      <c r="Y80" s="195">
        <v>1</v>
      </c>
      <c r="Z80" s="148">
        <f t="shared" si="11"/>
        <v>3</v>
      </c>
      <c r="AA80" s="188">
        <v>45373</v>
      </c>
      <c r="AB80" s="188">
        <v>45657</v>
      </c>
      <c r="AC80" s="454" t="s">
        <v>307</v>
      </c>
      <c r="AD80" s="576">
        <v>396</v>
      </c>
      <c r="AE80" s="430" t="s">
        <v>247</v>
      </c>
      <c r="AF80" s="430" t="s">
        <v>308</v>
      </c>
      <c r="AG80" s="454"/>
      <c r="AH80" s="8">
        <v>0</v>
      </c>
      <c r="AI80" s="8">
        <v>1</v>
      </c>
      <c r="AJ80" s="8">
        <v>1</v>
      </c>
      <c r="AK80" s="239">
        <v>0</v>
      </c>
      <c r="AL80" s="150">
        <f t="shared" si="12"/>
        <v>2</v>
      </c>
      <c r="AM80" s="186" t="e">
        <f>VLOOKUP($AD80,#REF!,10,FALSE)</f>
        <v>#REF!</v>
      </c>
      <c r="AN80" s="186" t="e">
        <f>VLOOKUP($AD80,#REF!,11,FALSE)</f>
        <v>#REF!</v>
      </c>
      <c r="AO80" s="186" t="e">
        <f>VLOOKUP($AD80,#REF!,12,FALSE)</f>
        <v>#REF!</v>
      </c>
      <c r="AP80" s="186" t="e">
        <f>VLOOKUP($AD80,#REF!,13,FALSE)</f>
        <v>#REF!</v>
      </c>
      <c r="AQ80" s="456" t="s">
        <v>447</v>
      </c>
      <c r="AR80" s="58" t="s">
        <v>373</v>
      </c>
      <c r="AS80" s="456" t="s">
        <v>446</v>
      </c>
      <c r="AT80" s="441"/>
      <c r="AU80" s="499" t="s">
        <v>357</v>
      </c>
      <c r="AV80" s="499"/>
      <c r="AW80" s="420" t="s">
        <v>461</v>
      </c>
      <c r="AX80" s="184" t="s">
        <v>387</v>
      </c>
      <c r="AY80" s="177" t="s">
        <v>388</v>
      </c>
      <c r="AZ80" s="58" t="s">
        <v>373</v>
      </c>
      <c r="BA80" s="506" t="s">
        <v>383</v>
      </c>
      <c r="BB80" s="506" t="s">
        <v>381</v>
      </c>
      <c r="BC80" s="2" t="s">
        <v>65</v>
      </c>
    </row>
    <row r="81" spans="1:56" ht="24" hidden="1" customHeight="1" x14ac:dyDescent="0.2">
      <c r="A81" s="430"/>
      <c r="B81" s="304" t="s">
        <v>137</v>
      </c>
      <c r="C81" s="304" t="s">
        <v>138</v>
      </c>
      <c r="D81" s="456" t="s">
        <v>139</v>
      </c>
      <c r="E81" s="304" t="s">
        <v>232</v>
      </c>
      <c r="F81" s="456" t="s">
        <v>65</v>
      </c>
      <c r="G81" s="456" t="s">
        <v>140</v>
      </c>
      <c r="H81" s="16" t="s">
        <v>150</v>
      </c>
      <c r="I81" s="463" t="s">
        <v>118</v>
      </c>
      <c r="J81" s="456" t="s">
        <v>443</v>
      </c>
      <c r="K81" s="501" t="s">
        <v>64</v>
      </c>
      <c r="L81" s="573" t="s">
        <v>65</v>
      </c>
      <c r="M81" s="501">
        <v>1905042</v>
      </c>
      <c r="N81" s="574" t="s">
        <v>116</v>
      </c>
      <c r="O81" s="501"/>
      <c r="P81" s="501" t="s">
        <v>117</v>
      </c>
      <c r="Q81" s="575" t="s">
        <v>118</v>
      </c>
      <c r="R81" s="505" t="s">
        <v>119</v>
      </c>
      <c r="S81" s="416" t="s">
        <v>233</v>
      </c>
      <c r="T81" s="148">
        <f t="shared" si="10"/>
        <v>1</v>
      </c>
      <c r="U81" s="4" t="s">
        <v>444</v>
      </c>
      <c r="V81" s="581">
        <v>0</v>
      </c>
      <c r="W81" s="581">
        <v>0</v>
      </c>
      <c r="X81" s="581">
        <v>0</v>
      </c>
      <c r="Y81" s="581">
        <v>1</v>
      </c>
      <c r="Z81" s="148">
        <f t="shared" si="11"/>
        <v>1</v>
      </c>
      <c r="AA81" s="241"/>
      <c r="AB81" s="241"/>
      <c r="AC81" s="454" t="s">
        <v>524</v>
      </c>
      <c r="AD81" s="582">
        <v>753</v>
      </c>
      <c r="AE81" s="430" t="s">
        <v>506</v>
      </c>
      <c r="AF81" s="430" t="s">
        <v>333</v>
      </c>
      <c r="AG81" s="454"/>
      <c r="AH81" s="583">
        <v>0</v>
      </c>
      <c r="AI81" s="583">
        <v>0</v>
      </c>
      <c r="AJ81" s="583">
        <v>0</v>
      </c>
      <c r="AK81" s="584">
        <v>0</v>
      </c>
      <c r="AL81" s="150">
        <f t="shared" si="12"/>
        <v>0</v>
      </c>
      <c r="AM81" s="186" t="e">
        <f>VLOOKUP($AD81,#REF!,10,FALSE)</f>
        <v>#REF!</v>
      </c>
      <c r="AN81" s="186" t="e">
        <f>VLOOKUP($AD81,#REF!,11,FALSE)</f>
        <v>#REF!</v>
      </c>
      <c r="AO81" s="186" t="e">
        <f>VLOOKUP($AD81,#REF!,12,FALSE)</f>
        <v>#REF!</v>
      </c>
      <c r="AP81" s="186" t="e">
        <f>VLOOKUP($AD81,#REF!,13,FALSE)</f>
        <v>#REF!</v>
      </c>
      <c r="AQ81" s="456" t="s">
        <v>447</v>
      </c>
      <c r="AR81" s="58" t="s">
        <v>373</v>
      </c>
      <c r="AS81" s="456" t="s">
        <v>446</v>
      </c>
      <c r="AT81" s="441"/>
      <c r="AU81" s="499" t="s">
        <v>357</v>
      </c>
      <c r="AV81" s="499"/>
      <c r="AW81" s="420" t="s">
        <v>527</v>
      </c>
      <c r="AX81" s="184" t="s">
        <v>387</v>
      </c>
      <c r="AY81" s="177" t="s">
        <v>388</v>
      </c>
      <c r="AZ81" s="58" t="s">
        <v>373</v>
      </c>
      <c r="BA81" s="506" t="s">
        <v>383</v>
      </c>
      <c r="BB81" s="506" t="s">
        <v>381</v>
      </c>
      <c r="BC81" s="2" t="s">
        <v>65</v>
      </c>
    </row>
    <row r="82" spans="1:56" ht="24" hidden="1" customHeight="1" x14ac:dyDescent="0.2">
      <c r="A82" s="430"/>
      <c r="B82" s="304" t="s">
        <v>137</v>
      </c>
      <c r="C82" s="304" t="s">
        <v>138</v>
      </c>
      <c r="D82" s="456" t="s">
        <v>139</v>
      </c>
      <c r="E82" s="304" t="s">
        <v>232</v>
      </c>
      <c r="F82" s="456" t="s">
        <v>65</v>
      </c>
      <c r="G82" s="456" t="s">
        <v>140</v>
      </c>
      <c r="H82" s="16" t="s">
        <v>150</v>
      </c>
      <c r="I82" s="463" t="s">
        <v>118</v>
      </c>
      <c r="J82" s="456" t="s">
        <v>443</v>
      </c>
      <c r="K82" s="501" t="s">
        <v>64</v>
      </c>
      <c r="L82" s="573" t="s">
        <v>65</v>
      </c>
      <c r="M82" s="501">
        <v>1905042</v>
      </c>
      <c r="N82" s="574" t="s">
        <v>116</v>
      </c>
      <c r="O82" s="501"/>
      <c r="P82" s="501" t="s">
        <v>117</v>
      </c>
      <c r="Q82" s="575" t="s">
        <v>118</v>
      </c>
      <c r="R82" s="505" t="s">
        <v>119</v>
      </c>
      <c r="S82" s="416" t="s">
        <v>233</v>
      </c>
      <c r="T82" s="148">
        <f t="shared" si="10"/>
        <v>1</v>
      </c>
      <c r="U82" s="4" t="s">
        <v>444</v>
      </c>
      <c r="V82" s="581">
        <v>0</v>
      </c>
      <c r="W82" s="581">
        <v>0</v>
      </c>
      <c r="X82" s="581">
        <v>0</v>
      </c>
      <c r="Y82" s="581">
        <v>1</v>
      </c>
      <c r="Z82" s="148">
        <f t="shared" si="11"/>
        <v>1</v>
      </c>
      <c r="AA82" s="241"/>
      <c r="AB82" s="241"/>
      <c r="AC82" s="454" t="s">
        <v>523</v>
      </c>
      <c r="AD82" s="585">
        <v>752</v>
      </c>
      <c r="AE82" s="430" t="s">
        <v>505</v>
      </c>
      <c r="AF82" s="430" t="s">
        <v>333</v>
      </c>
      <c r="AG82" s="454"/>
      <c r="AH82" s="583">
        <v>0</v>
      </c>
      <c r="AI82" s="583">
        <v>0</v>
      </c>
      <c r="AJ82" s="583">
        <v>0</v>
      </c>
      <c r="AK82" s="584">
        <v>0</v>
      </c>
      <c r="AL82" s="150">
        <f t="shared" si="12"/>
        <v>0</v>
      </c>
      <c r="AM82" s="186" t="e">
        <f>VLOOKUP($AD82,#REF!,10,FALSE)</f>
        <v>#REF!</v>
      </c>
      <c r="AN82" s="186" t="e">
        <f>VLOOKUP($AD82,#REF!,11,FALSE)</f>
        <v>#REF!</v>
      </c>
      <c r="AO82" s="186" t="e">
        <f>VLOOKUP($AD82,#REF!,12,FALSE)</f>
        <v>#REF!</v>
      </c>
      <c r="AP82" s="186" t="e">
        <f>VLOOKUP($AD82,#REF!,13,FALSE)</f>
        <v>#REF!</v>
      </c>
      <c r="AQ82" s="456" t="s">
        <v>447</v>
      </c>
      <c r="AR82" s="58" t="s">
        <v>373</v>
      </c>
      <c r="AS82" s="456" t="s">
        <v>446</v>
      </c>
      <c r="AT82" s="441"/>
      <c r="AU82" s="499" t="s">
        <v>357</v>
      </c>
      <c r="AV82" s="499"/>
      <c r="AW82" s="420" t="s">
        <v>527</v>
      </c>
      <c r="AX82" s="184" t="s">
        <v>387</v>
      </c>
      <c r="AY82" s="177" t="s">
        <v>388</v>
      </c>
      <c r="AZ82" s="58" t="s">
        <v>373</v>
      </c>
      <c r="BA82" s="506" t="s">
        <v>383</v>
      </c>
      <c r="BB82" s="506" t="s">
        <v>381</v>
      </c>
      <c r="BC82" s="2" t="s">
        <v>65</v>
      </c>
    </row>
    <row r="83" spans="1:56" ht="24" hidden="1" customHeight="1" x14ac:dyDescent="0.2">
      <c r="A83" s="586"/>
      <c r="B83" s="304" t="s">
        <v>137</v>
      </c>
      <c r="C83" s="304" t="s">
        <v>138</v>
      </c>
      <c r="D83" s="456" t="s">
        <v>139</v>
      </c>
      <c r="E83" s="304" t="s">
        <v>238</v>
      </c>
      <c r="F83" s="456" t="s">
        <v>65</v>
      </c>
      <c r="G83" s="456" t="s">
        <v>140</v>
      </c>
      <c r="H83" s="16" t="s">
        <v>152</v>
      </c>
      <c r="I83" s="465" t="s">
        <v>130</v>
      </c>
      <c r="J83" s="456" t="s">
        <v>443</v>
      </c>
      <c r="K83" s="501" t="s">
        <v>64</v>
      </c>
      <c r="L83" s="587" t="s">
        <v>65</v>
      </c>
      <c r="M83" s="501" t="s">
        <v>128</v>
      </c>
      <c r="N83" s="574" t="s">
        <v>56</v>
      </c>
      <c r="O83" s="501"/>
      <c r="P83" s="504" t="s">
        <v>129</v>
      </c>
      <c r="Q83" s="575" t="s">
        <v>130</v>
      </c>
      <c r="R83" s="505" t="s">
        <v>131</v>
      </c>
      <c r="S83" s="417" t="s">
        <v>239</v>
      </c>
      <c r="T83" s="254">
        <f t="shared" si="10"/>
        <v>2</v>
      </c>
      <c r="U83" s="189" t="s">
        <v>444</v>
      </c>
      <c r="V83" s="195">
        <v>0</v>
      </c>
      <c r="W83" s="195">
        <v>0</v>
      </c>
      <c r="X83" s="195">
        <v>1</v>
      </c>
      <c r="Y83" s="195">
        <v>1</v>
      </c>
      <c r="Z83" s="148">
        <f t="shared" si="11"/>
        <v>2</v>
      </c>
      <c r="AA83" s="188">
        <v>45477</v>
      </c>
      <c r="AB83" s="188">
        <v>45655</v>
      </c>
      <c r="AC83" s="588" t="s">
        <v>298</v>
      </c>
      <c r="AD83" s="576">
        <v>390</v>
      </c>
      <c r="AE83" s="586" t="s">
        <v>249</v>
      </c>
      <c r="AF83" s="586" t="s">
        <v>296</v>
      </c>
      <c r="AG83" s="588"/>
      <c r="AH83" s="253">
        <v>0</v>
      </c>
      <c r="AI83" s="253">
        <v>0</v>
      </c>
      <c r="AJ83" s="253">
        <v>1</v>
      </c>
      <c r="AK83" s="239">
        <v>0</v>
      </c>
      <c r="AL83" s="150">
        <f t="shared" si="12"/>
        <v>1</v>
      </c>
      <c r="AM83" s="186">
        <v>79845500</v>
      </c>
      <c r="AN83" s="186">
        <v>79845500</v>
      </c>
      <c r="AO83" s="186">
        <v>15969100</v>
      </c>
      <c r="AP83" s="186">
        <v>15969100</v>
      </c>
      <c r="AQ83" s="456" t="s">
        <v>447</v>
      </c>
      <c r="AR83" s="83" t="s">
        <v>477</v>
      </c>
      <c r="AS83" s="456" t="s">
        <v>446</v>
      </c>
      <c r="AT83" s="441"/>
      <c r="AU83" s="513" t="s">
        <v>369</v>
      </c>
      <c r="AV83" s="513"/>
      <c r="AW83" s="411" t="s">
        <v>392</v>
      </c>
      <c r="AX83" s="184" t="s">
        <v>499</v>
      </c>
      <c r="AY83" s="177" t="s">
        <v>500</v>
      </c>
      <c r="AZ83" s="83" t="s">
        <v>477</v>
      </c>
      <c r="BA83" s="506" t="s">
        <v>498</v>
      </c>
      <c r="BB83" s="506" t="s">
        <v>381</v>
      </c>
      <c r="BC83" s="2" t="s">
        <v>65</v>
      </c>
    </row>
    <row r="84" spans="1:56" ht="24" hidden="1" customHeight="1" x14ac:dyDescent="0.2">
      <c r="A84" s="410"/>
      <c r="B84" s="304" t="s">
        <v>137</v>
      </c>
      <c r="C84" s="304" t="s">
        <v>138</v>
      </c>
      <c r="D84" s="456" t="s">
        <v>139</v>
      </c>
      <c r="E84" s="304" t="s">
        <v>238</v>
      </c>
      <c r="F84" s="456" t="s">
        <v>65</v>
      </c>
      <c r="G84" s="456" t="s">
        <v>140</v>
      </c>
      <c r="H84" s="16" t="s">
        <v>152</v>
      </c>
      <c r="I84" s="463" t="s">
        <v>130</v>
      </c>
      <c r="J84" s="304" t="s">
        <v>449</v>
      </c>
      <c r="K84" s="501" t="s">
        <v>64</v>
      </c>
      <c r="L84" s="573" t="s">
        <v>65</v>
      </c>
      <c r="M84" s="501" t="s">
        <v>128</v>
      </c>
      <c r="N84" s="574" t="s">
        <v>56</v>
      </c>
      <c r="O84" s="501"/>
      <c r="P84" s="501" t="s">
        <v>129</v>
      </c>
      <c r="Q84" s="575" t="s">
        <v>130</v>
      </c>
      <c r="R84" s="505" t="s">
        <v>131</v>
      </c>
      <c r="S84" s="415" t="s">
        <v>240</v>
      </c>
      <c r="T84" s="148">
        <f t="shared" si="10"/>
        <v>1</v>
      </c>
      <c r="U84" s="190" t="s">
        <v>444</v>
      </c>
      <c r="V84" s="17">
        <v>0</v>
      </c>
      <c r="W84" s="17">
        <v>0</v>
      </c>
      <c r="X84" s="17">
        <v>0</v>
      </c>
      <c r="Y84" s="17">
        <v>1</v>
      </c>
      <c r="Z84" s="148">
        <f t="shared" si="11"/>
        <v>1</v>
      </c>
      <c r="AA84" s="228">
        <v>45383</v>
      </c>
      <c r="AB84" s="228">
        <v>45657</v>
      </c>
      <c r="AC84" s="453" t="s">
        <v>509</v>
      </c>
      <c r="AD84" s="579">
        <v>729</v>
      </c>
      <c r="AE84" s="430" t="s">
        <v>459</v>
      </c>
      <c r="AF84" s="410" t="s">
        <v>457</v>
      </c>
      <c r="AG84" s="474"/>
      <c r="AH84" s="7">
        <v>0</v>
      </c>
      <c r="AI84" s="7">
        <v>0</v>
      </c>
      <c r="AJ84" s="7">
        <v>0</v>
      </c>
      <c r="AK84" s="238">
        <v>0</v>
      </c>
      <c r="AL84" s="150">
        <f t="shared" si="12"/>
        <v>0</v>
      </c>
      <c r="AM84" s="186" t="e">
        <f>VLOOKUP($AD84,#REF!,10,FALSE)</f>
        <v>#REF!</v>
      </c>
      <c r="AN84" s="186" t="e">
        <f>VLOOKUP($AD84,#REF!,11,FALSE)</f>
        <v>#REF!</v>
      </c>
      <c r="AO84" s="186" t="e">
        <f>VLOOKUP($AD84,#REF!,12,FALSE)</f>
        <v>#REF!</v>
      </c>
      <c r="AP84" s="186" t="e">
        <f>VLOOKUP($AD84,#REF!,13,FALSE)</f>
        <v>#REF!</v>
      </c>
      <c r="AQ84" s="456" t="s">
        <v>447</v>
      </c>
      <c r="AR84" s="82" t="s">
        <v>476</v>
      </c>
      <c r="AS84" s="456" t="s">
        <v>446</v>
      </c>
      <c r="AT84" s="441"/>
      <c r="AU84" s="499" t="s">
        <v>357</v>
      </c>
      <c r="AV84" s="499"/>
      <c r="AW84" s="420" t="s">
        <v>466</v>
      </c>
      <c r="AX84" s="183" t="s">
        <v>385</v>
      </c>
      <c r="AY84" s="177" t="s">
        <v>386</v>
      </c>
      <c r="AZ84" s="82" t="s">
        <v>476</v>
      </c>
      <c r="BA84" s="506" t="s">
        <v>497</v>
      </c>
      <c r="BB84" s="506" t="s">
        <v>381</v>
      </c>
      <c r="BC84" s="2" t="s">
        <v>475</v>
      </c>
    </row>
    <row r="85" spans="1:56" s="10" customFormat="1" ht="51" hidden="1" customHeight="1" x14ac:dyDescent="0.25">
      <c r="A85" s="430"/>
      <c r="B85" s="304" t="s">
        <v>153</v>
      </c>
      <c r="C85" s="304" t="s">
        <v>158</v>
      </c>
      <c r="D85" s="304" t="s">
        <v>162</v>
      </c>
      <c r="E85" s="304" t="s">
        <v>250</v>
      </c>
      <c r="F85" s="304" t="s">
        <v>44</v>
      </c>
      <c r="G85" s="304" t="s">
        <v>163</v>
      </c>
      <c r="H85" s="17" t="s">
        <v>164</v>
      </c>
      <c r="I85" s="463" t="s">
        <v>53</v>
      </c>
      <c r="J85" s="304" t="s">
        <v>448</v>
      </c>
      <c r="K85" s="501" t="s">
        <v>43</v>
      </c>
      <c r="L85" s="573" t="s">
        <v>44</v>
      </c>
      <c r="M85" s="501" t="s">
        <v>50</v>
      </c>
      <c r="N85" s="574" t="s">
        <v>51</v>
      </c>
      <c r="O85" s="501"/>
      <c r="P85" s="501" t="s">
        <v>52</v>
      </c>
      <c r="Q85" s="575" t="s">
        <v>53</v>
      </c>
      <c r="R85" s="505" t="s">
        <v>54</v>
      </c>
      <c r="S85" s="415" t="s">
        <v>251</v>
      </c>
      <c r="T85" s="148">
        <f t="shared" si="10"/>
        <v>100</v>
      </c>
      <c r="U85" s="4" t="s">
        <v>513</v>
      </c>
      <c r="V85" s="17">
        <v>0</v>
      </c>
      <c r="W85" s="17">
        <v>0</v>
      </c>
      <c r="X85" s="17">
        <v>50</v>
      </c>
      <c r="Y85" s="17">
        <v>50</v>
      </c>
      <c r="Z85" s="148">
        <f t="shared" si="11"/>
        <v>100</v>
      </c>
      <c r="AA85" s="188">
        <v>45464</v>
      </c>
      <c r="AB85" s="188">
        <v>45647</v>
      </c>
      <c r="AC85" s="454" t="s">
        <v>288</v>
      </c>
      <c r="AD85" s="576">
        <v>384</v>
      </c>
      <c r="AE85" s="430" t="s">
        <v>247</v>
      </c>
      <c r="AF85" s="430" t="s">
        <v>289</v>
      </c>
      <c r="AG85" s="454"/>
      <c r="AH85" s="7">
        <v>0</v>
      </c>
      <c r="AI85" s="7">
        <v>0</v>
      </c>
      <c r="AJ85" s="7">
        <v>50</v>
      </c>
      <c r="AK85" s="16">
        <v>50</v>
      </c>
      <c r="AL85" s="150">
        <f t="shared" si="12"/>
        <v>100</v>
      </c>
      <c r="AM85" s="186" t="e">
        <f>VLOOKUP($AD85,#REF!,10,FALSE)</f>
        <v>#REF!</v>
      </c>
      <c r="AN85" s="186" t="e">
        <f>VLOOKUP($AD85,#REF!,11,FALSE)</f>
        <v>#REF!</v>
      </c>
      <c r="AO85" s="186" t="e">
        <f>VLOOKUP($AD85,#REF!,12,FALSE)</f>
        <v>#REF!</v>
      </c>
      <c r="AP85" s="186" t="e">
        <f>VLOOKUP($AD85,#REF!,13,FALSE)</f>
        <v>#REF!</v>
      </c>
      <c r="AQ85" s="456" t="s">
        <v>447</v>
      </c>
      <c r="AR85" s="59" t="s">
        <v>374</v>
      </c>
      <c r="AS85" s="456" t="s">
        <v>446</v>
      </c>
      <c r="AT85" s="441"/>
      <c r="AU85" s="499" t="s">
        <v>357</v>
      </c>
      <c r="AV85" s="499"/>
      <c r="AW85" s="411" t="s">
        <v>290</v>
      </c>
      <c r="AX85" s="183" t="s">
        <v>385</v>
      </c>
      <c r="AY85" s="177" t="s">
        <v>386</v>
      </c>
      <c r="AZ85" s="59" t="s">
        <v>374</v>
      </c>
      <c r="BA85" s="506" t="s">
        <v>384</v>
      </c>
      <c r="BB85" s="506" t="s">
        <v>381</v>
      </c>
      <c r="BC85" s="2" t="s">
        <v>65</v>
      </c>
    </row>
    <row r="86" spans="1:56" s="10" customFormat="1" ht="57.75" hidden="1" customHeight="1" x14ac:dyDescent="0.25">
      <c r="A86" s="430"/>
      <c r="B86" s="304" t="s">
        <v>153</v>
      </c>
      <c r="C86" s="304" t="s">
        <v>158</v>
      </c>
      <c r="D86" s="304" t="s">
        <v>162</v>
      </c>
      <c r="E86" s="304" t="s">
        <v>250</v>
      </c>
      <c r="F86" s="304" t="s">
        <v>44</v>
      </c>
      <c r="G86" s="304" t="s">
        <v>163</v>
      </c>
      <c r="H86" s="17" t="s">
        <v>164</v>
      </c>
      <c r="I86" s="463" t="s">
        <v>53</v>
      </c>
      <c r="J86" s="304" t="s">
        <v>448</v>
      </c>
      <c r="K86" s="501" t="s">
        <v>43</v>
      </c>
      <c r="L86" s="573" t="s">
        <v>44</v>
      </c>
      <c r="M86" s="501" t="s">
        <v>50</v>
      </c>
      <c r="N86" s="574" t="s">
        <v>51</v>
      </c>
      <c r="O86" s="501"/>
      <c r="P86" s="501" t="s">
        <v>52</v>
      </c>
      <c r="Q86" s="575" t="s">
        <v>53</v>
      </c>
      <c r="R86" s="505" t="s">
        <v>54</v>
      </c>
      <c r="S86" s="415" t="s">
        <v>251</v>
      </c>
      <c r="T86" s="148">
        <f t="shared" si="10"/>
        <v>100</v>
      </c>
      <c r="U86" s="4" t="s">
        <v>444</v>
      </c>
      <c r="V86" s="17">
        <v>0</v>
      </c>
      <c r="W86" s="17">
        <v>0</v>
      </c>
      <c r="X86" s="17">
        <v>50</v>
      </c>
      <c r="Y86" s="17">
        <v>50</v>
      </c>
      <c r="Z86" s="148">
        <f t="shared" si="11"/>
        <v>100</v>
      </c>
      <c r="AA86" s="188">
        <v>45464</v>
      </c>
      <c r="AB86" s="188">
        <v>45647</v>
      </c>
      <c r="AC86" s="454" t="s">
        <v>291</v>
      </c>
      <c r="AD86" s="576">
        <v>385</v>
      </c>
      <c r="AE86" s="430" t="s">
        <v>252</v>
      </c>
      <c r="AF86" s="430" t="s">
        <v>289</v>
      </c>
      <c r="AG86" s="454"/>
      <c r="AH86" s="7">
        <v>0</v>
      </c>
      <c r="AI86" s="7">
        <v>0</v>
      </c>
      <c r="AJ86" s="7">
        <v>50</v>
      </c>
      <c r="AK86" s="17">
        <v>50</v>
      </c>
      <c r="AL86" s="150">
        <f t="shared" si="12"/>
        <v>100</v>
      </c>
      <c r="AM86" s="186" t="e">
        <f>VLOOKUP($AD86,#REF!,10,FALSE)</f>
        <v>#REF!</v>
      </c>
      <c r="AN86" s="186" t="e">
        <f>VLOOKUP($AD86,#REF!,11,FALSE)</f>
        <v>#REF!</v>
      </c>
      <c r="AO86" s="186" t="e">
        <f>VLOOKUP($AD86,#REF!,12,FALSE)</f>
        <v>#REF!</v>
      </c>
      <c r="AP86" s="186" t="e">
        <f>VLOOKUP($AD86,#REF!,13,FALSE)</f>
        <v>#REF!</v>
      </c>
      <c r="AQ86" s="456" t="s">
        <v>447</v>
      </c>
      <c r="AR86" s="59" t="s">
        <v>374</v>
      </c>
      <c r="AS86" s="456" t="s">
        <v>446</v>
      </c>
      <c r="AT86" s="441"/>
      <c r="AU86" s="499" t="s">
        <v>357</v>
      </c>
      <c r="AV86" s="499"/>
      <c r="AW86" s="411" t="s">
        <v>290</v>
      </c>
      <c r="AX86" s="183" t="s">
        <v>385</v>
      </c>
      <c r="AY86" s="177" t="s">
        <v>386</v>
      </c>
      <c r="AZ86" s="59" t="s">
        <v>374</v>
      </c>
      <c r="BA86" s="506" t="s">
        <v>384</v>
      </c>
      <c r="BB86" s="506" t="s">
        <v>381</v>
      </c>
      <c r="BC86" s="2" t="s">
        <v>65</v>
      </c>
      <c r="BD86" s="7"/>
    </row>
    <row r="87" spans="1:56" s="10" customFormat="1" ht="24" hidden="1" customHeight="1" x14ac:dyDescent="0.25">
      <c r="A87" s="430"/>
      <c r="B87" s="304" t="s">
        <v>153</v>
      </c>
      <c r="C87" s="304" t="s">
        <v>158</v>
      </c>
      <c r="D87" s="304" t="s">
        <v>162</v>
      </c>
      <c r="E87" s="304" t="s">
        <v>250</v>
      </c>
      <c r="F87" s="304" t="s">
        <v>44</v>
      </c>
      <c r="G87" s="304" t="s">
        <v>163</v>
      </c>
      <c r="H87" s="17" t="s">
        <v>164</v>
      </c>
      <c r="I87" s="463" t="s">
        <v>53</v>
      </c>
      <c r="J87" s="304" t="s">
        <v>448</v>
      </c>
      <c r="K87" s="501" t="s">
        <v>43</v>
      </c>
      <c r="L87" s="573" t="s">
        <v>44</v>
      </c>
      <c r="M87" s="501" t="s">
        <v>50</v>
      </c>
      <c r="N87" s="574" t="s">
        <v>51</v>
      </c>
      <c r="O87" s="501"/>
      <c r="P87" s="501" t="s">
        <v>52</v>
      </c>
      <c r="Q87" s="575" t="s">
        <v>53</v>
      </c>
      <c r="R87" s="505" t="s">
        <v>54</v>
      </c>
      <c r="S87" s="415" t="s">
        <v>251</v>
      </c>
      <c r="T87" s="148">
        <f t="shared" si="10"/>
        <v>1</v>
      </c>
      <c r="U87" s="4" t="s">
        <v>444</v>
      </c>
      <c r="V87" s="164">
        <v>0</v>
      </c>
      <c r="W87" s="164">
        <v>0</v>
      </c>
      <c r="X87" s="164">
        <v>0</v>
      </c>
      <c r="Y87" s="164">
        <v>1</v>
      </c>
      <c r="Z87" s="148">
        <f t="shared" si="11"/>
        <v>1</v>
      </c>
      <c r="AA87" s="188">
        <v>45611</v>
      </c>
      <c r="AB87" s="188">
        <v>45656</v>
      </c>
      <c r="AC87" s="454" t="s">
        <v>519</v>
      </c>
      <c r="AD87" s="231">
        <v>751</v>
      </c>
      <c r="AE87" s="430" t="s">
        <v>247</v>
      </c>
      <c r="AF87" s="430" t="s">
        <v>403</v>
      </c>
      <c r="AG87" s="454"/>
      <c r="AH87" s="164">
        <v>0</v>
      </c>
      <c r="AI87" s="164">
        <v>0</v>
      </c>
      <c r="AJ87" s="164">
        <v>0</v>
      </c>
      <c r="AK87" s="164">
        <v>0</v>
      </c>
      <c r="AL87" s="150">
        <f t="shared" si="12"/>
        <v>0</v>
      </c>
      <c r="AM87" s="186" t="e">
        <f>VLOOKUP($AD87,#REF!,10,FALSE)</f>
        <v>#REF!</v>
      </c>
      <c r="AN87" s="186" t="e">
        <f>VLOOKUP($AD87,#REF!,11,FALSE)</f>
        <v>#REF!</v>
      </c>
      <c r="AO87" s="186" t="e">
        <f>VLOOKUP($AD87,#REF!,12,FALSE)</f>
        <v>#REF!</v>
      </c>
      <c r="AP87" s="186" t="e">
        <f>VLOOKUP($AD87,#REF!,13,FALSE)</f>
        <v>#REF!</v>
      </c>
      <c r="AQ87" s="456" t="s">
        <v>447</v>
      </c>
      <c r="AR87" s="59" t="s">
        <v>374</v>
      </c>
      <c r="AS87" s="456" t="s">
        <v>446</v>
      </c>
      <c r="AT87" s="441"/>
      <c r="AU87" s="513" t="s">
        <v>369</v>
      </c>
      <c r="AV87" s="513"/>
      <c r="AW87" s="419" t="s">
        <v>526</v>
      </c>
      <c r="AX87" s="183" t="s">
        <v>385</v>
      </c>
      <c r="AY87" s="177" t="s">
        <v>386</v>
      </c>
      <c r="AZ87" s="59" t="s">
        <v>374</v>
      </c>
      <c r="BA87" s="506" t="s">
        <v>384</v>
      </c>
      <c r="BB87" s="506" t="s">
        <v>381</v>
      </c>
      <c r="BC87" s="2" t="s">
        <v>65</v>
      </c>
    </row>
    <row r="88" spans="1:56" s="10" customFormat="1" ht="24" hidden="1" customHeight="1" x14ac:dyDescent="0.25">
      <c r="A88" s="430"/>
      <c r="B88" s="304" t="s">
        <v>153</v>
      </c>
      <c r="C88" s="304" t="s">
        <v>165</v>
      </c>
      <c r="D88" s="304" t="s">
        <v>174</v>
      </c>
      <c r="E88" s="304" t="s">
        <v>75</v>
      </c>
      <c r="F88" s="456" t="s">
        <v>65</v>
      </c>
      <c r="G88" s="456" t="s">
        <v>175</v>
      </c>
      <c r="H88" s="16" t="s">
        <v>176</v>
      </c>
      <c r="I88" s="463" t="s">
        <v>74</v>
      </c>
      <c r="J88" s="304" t="s">
        <v>449</v>
      </c>
      <c r="K88" s="501" t="s">
        <v>64</v>
      </c>
      <c r="L88" s="573" t="s">
        <v>65</v>
      </c>
      <c r="M88" s="501" t="s">
        <v>71</v>
      </c>
      <c r="N88" s="574" t="s">
        <v>72</v>
      </c>
      <c r="O88" s="501"/>
      <c r="P88" s="501" t="s">
        <v>73</v>
      </c>
      <c r="Q88" s="575" t="s">
        <v>74</v>
      </c>
      <c r="R88" s="505" t="s">
        <v>75</v>
      </c>
      <c r="S88" s="415" t="s">
        <v>262</v>
      </c>
      <c r="T88" s="148">
        <f t="shared" si="10"/>
        <v>3</v>
      </c>
      <c r="U88" s="2" t="s">
        <v>444</v>
      </c>
      <c r="V88" s="17">
        <v>0</v>
      </c>
      <c r="W88" s="17">
        <v>1</v>
      </c>
      <c r="X88" s="17">
        <v>1</v>
      </c>
      <c r="Y88" s="17">
        <v>1</v>
      </c>
      <c r="Z88" s="148">
        <f t="shared" si="11"/>
        <v>3</v>
      </c>
      <c r="AA88" s="228">
        <v>45419</v>
      </c>
      <c r="AB88" s="228">
        <v>45572</v>
      </c>
      <c r="AC88" s="454" t="s">
        <v>312</v>
      </c>
      <c r="AD88" s="229">
        <v>399</v>
      </c>
      <c r="AE88" s="430" t="s">
        <v>249</v>
      </c>
      <c r="AF88" s="430" t="s">
        <v>311</v>
      </c>
      <c r="AG88" s="454"/>
      <c r="AH88" s="7">
        <v>0</v>
      </c>
      <c r="AI88" s="7">
        <v>1</v>
      </c>
      <c r="AJ88" s="2">
        <v>1</v>
      </c>
      <c r="AK88" s="17">
        <v>1</v>
      </c>
      <c r="AL88" s="150">
        <f t="shared" si="12"/>
        <v>3</v>
      </c>
      <c r="AM88" s="186" t="e">
        <f>VLOOKUP($AD88,#REF!,10,FALSE)</f>
        <v>#REF!</v>
      </c>
      <c r="AN88" s="186" t="e">
        <f>VLOOKUP($AD88,#REF!,11,FALSE)</f>
        <v>#REF!</v>
      </c>
      <c r="AO88" s="186" t="e">
        <f>VLOOKUP($AD88,#REF!,12,FALSE)</f>
        <v>#REF!</v>
      </c>
      <c r="AP88" s="186" t="e">
        <f>VLOOKUP($AD88,#REF!,13,FALSE)</f>
        <v>#REF!</v>
      </c>
      <c r="AQ88" s="456" t="s">
        <v>447</v>
      </c>
      <c r="AR88" s="58" t="s">
        <v>373</v>
      </c>
      <c r="AS88" s="456" t="s">
        <v>446</v>
      </c>
      <c r="AT88" s="441"/>
      <c r="AU88" s="513" t="s">
        <v>309</v>
      </c>
      <c r="AV88" s="513"/>
      <c r="AW88" s="411" t="s">
        <v>469</v>
      </c>
      <c r="AX88" s="184" t="s">
        <v>387</v>
      </c>
      <c r="AY88" s="177" t="s">
        <v>388</v>
      </c>
      <c r="AZ88" s="58" t="s">
        <v>373</v>
      </c>
      <c r="BA88" s="506" t="s">
        <v>383</v>
      </c>
      <c r="BB88" s="506" t="s">
        <v>381</v>
      </c>
      <c r="BC88" s="2" t="s">
        <v>65</v>
      </c>
    </row>
    <row r="89" spans="1:56" s="10" customFormat="1" ht="24" hidden="1" customHeight="1" x14ac:dyDescent="0.25">
      <c r="A89" s="430"/>
      <c r="B89" s="304" t="s">
        <v>153</v>
      </c>
      <c r="C89" s="304" t="s">
        <v>165</v>
      </c>
      <c r="D89" s="304" t="s">
        <v>174</v>
      </c>
      <c r="E89" s="304" t="s">
        <v>75</v>
      </c>
      <c r="F89" s="456" t="s">
        <v>65</v>
      </c>
      <c r="G89" s="456" t="s">
        <v>175</v>
      </c>
      <c r="H89" s="16" t="s">
        <v>176</v>
      </c>
      <c r="I89" s="463" t="s">
        <v>74</v>
      </c>
      <c r="J89" s="304" t="s">
        <v>449</v>
      </c>
      <c r="K89" s="501" t="s">
        <v>64</v>
      </c>
      <c r="L89" s="573" t="s">
        <v>65</v>
      </c>
      <c r="M89" s="501" t="s">
        <v>71</v>
      </c>
      <c r="N89" s="574" t="s">
        <v>72</v>
      </c>
      <c r="O89" s="501"/>
      <c r="P89" s="501" t="s">
        <v>73</v>
      </c>
      <c r="Q89" s="575" t="s">
        <v>74</v>
      </c>
      <c r="R89" s="505" t="s">
        <v>75</v>
      </c>
      <c r="S89" s="415" t="s">
        <v>262</v>
      </c>
      <c r="T89" s="148">
        <f t="shared" si="10"/>
        <v>3</v>
      </c>
      <c r="U89" s="2" t="s">
        <v>444</v>
      </c>
      <c r="V89" s="17">
        <v>0</v>
      </c>
      <c r="W89" s="17">
        <v>1</v>
      </c>
      <c r="X89" s="17">
        <v>1</v>
      </c>
      <c r="Y89" s="17">
        <v>1</v>
      </c>
      <c r="Z89" s="148">
        <f t="shared" si="11"/>
        <v>3</v>
      </c>
      <c r="AA89" s="228">
        <v>45419</v>
      </c>
      <c r="AB89" s="228">
        <v>45572</v>
      </c>
      <c r="AC89" s="454" t="s">
        <v>313</v>
      </c>
      <c r="AD89" s="229">
        <v>400</v>
      </c>
      <c r="AE89" s="430" t="s">
        <v>249</v>
      </c>
      <c r="AF89" s="430" t="s">
        <v>311</v>
      </c>
      <c r="AG89" s="454"/>
      <c r="AH89" s="7">
        <v>0</v>
      </c>
      <c r="AI89" s="7">
        <v>1</v>
      </c>
      <c r="AJ89" s="2">
        <v>1</v>
      </c>
      <c r="AK89" s="17">
        <v>1</v>
      </c>
      <c r="AL89" s="150">
        <f t="shared" si="12"/>
        <v>3</v>
      </c>
      <c r="AM89" s="186" t="e">
        <f>VLOOKUP($AD89,#REF!,10,FALSE)</f>
        <v>#REF!</v>
      </c>
      <c r="AN89" s="186" t="e">
        <f>VLOOKUP($AD89,#REF!,11,FALSE)</f>
        <v>#REF!</v>
      </c>
      <c r="AO89" s="186" t="e">
        <f>VLOOKUP($AD89,#REF!,12,FALSE)</f>
        <v>#REF!</v>
      </c>
      <c r="AP89" s="186" t="e">
        <f>VLOOKUP($AD89,#REF!,13,FALSE)</f>
        <v>#REF!</v>
      </c>
      <c r="AQ89" s="456" t="s">
        <v>447</v>
      </c>
      <c r="AR89" s="58" t="s">
        <v>373</v>
      </c>
      <c r="AS89" s="456" t="s">
        <v>446</v>
      </c>
      <c r="AT89" s="441"/>
      <c r="AU89" s="513" t="s">
        <v>309</v>
      </c>
      <c r="AV89" s="513"/>
      <c r="AW89" s="411" t="s">
        <v>469</v>
      </c>
      <c r="AX89" s="184" t="s">
        <v>387</v>
      </c>
      <c r="AY89" s="177" t="s">
        <v>388</v>
      </c>
      <c r="AZ89" s="58" t="s">
        <v>373</v>
      </c>
      <c r="BA89" s="506" t="s">
        <v>383</v>
      </c>
      <c r="BB89" s="506" t="s">
        <v>381</v>
      </c>
      <c r="BC89" s="2" t="s">
        <v>65</v>
      </c>
    </row>
    <row r="90" spans="1:56" ht="24" hidden="1" customHeight="1" x14ac:dyDescent="0.2">
      <c r="A90" s="430"/>
      <c r="B90" s="304" t="s">
        <v>153</v>
      </c>
      <c r="C90" s="304" t="s">
        <v>154</v>
      </c>
      <c r="D90" s="304" t="s">
        <v>155</v>
      </c>
      <c r="E90" s="304" t="s">
        <v>241</v>
      </c>
      <c r="F90" s="456" t="s">
        <v>65</v>
      </c>
      <c r="G90" s="304" t="s">
        <v>156</v>
      </c>
      <c r="H90" s="17" t="s">
        <v>157</v>
      </c>
      <c r="I90" s="463" t="s">
        <v>79</v>
      </c>
      <c r="J90" s="304" t="s">
        <v>449</v>
      </c>
      <c r="K90" s="501" t="s">
        <v>64</v>
      </c>
      <c r="L90" s="573" t="s">
        <v>65</v>
      </c>
      <c r="M90" s="501" t="s">
        <v>76</v>
      </c>
      <c r="N90" s="574" t="s">
        <v>77</v>
      </c>
      <c r="O90" s="501"/>
      <c r="P90" s="501" t="s">
        <v>78</v>
      </c>
      <c r="Q90" s="575" t="s">
        <v>79</v>
      </c>
      <c r="R90" s="505" t="s">
        <v>787</v>
      </c>
      <c r="S90" s="415" t="s">
        <v>242</v>
      </c>
      <c r="T90" s="148">
        <f t="shared" si="10"/>
        <v>3</v>
      </c>
      <c r="U90" s="4" t="s">
        <v>444</v>
      </c>
      <c r="V90" s="17">
        <v>0</v>
      </c>
      <c r="W90" s="17">
        <v>1</v>
      </c>
      <c r="X90" s="17">
        <v>1</v>
      </c>
      <c r="Y90" s="17">
        <v>1</v>
      </c>
      <c r="Z90" s="148">
        <f t="shared" si="11"/>
        <v>3</v>
      </c>
      <c r="AA90" s="228">
        <v>45419</v>
      </c>
      <c r="AB90" s="228">
        <v>45572</v>
      </c>
      <c r="AC90" s="454" t="s">
        <v>316</v>
      </c>
      <c r="AD90" s="576">
        <v>402</v>
      </c>
      <c r="AE90" s="430" t="s">
        <v>249</v>
      </c>
      <c r="AF90" s="430" t="s">
        <v>315</v>
      </c>
      <c r="AG90" s="454"/>
      <c r="AH90" s="7">
        <v>0</v>
      </c>
      <c r="AI90" s="7">
        <v>1</v>
      </c>
      <c r="AJ90" s="7">
        <v>1</v>
      </c>
      <c r="AK90" s="17">
        <v>1</v>
      </c>
      <c r="AL90" s="150">
        <f t="shared" si="12"/>
        <v>3</v>
      </c>
      <c r="AM90" s="186" t="e">
        <f>VLOOKUP($AD90,#REF!,10,FALSE)</f>
        <v>#REF!</v>
      </c>
      <c r="AN90" s="186" t="e">
        <f>VLOOKUP($AD90,#REF!,11,FALSE)</f>
        <v>#REF!</v>
      </c>
      <c r="AO90" s="186" t="e">
        <f>VLOOKUP($AD90,#REF!,12,FALSE)</f>
        <v>#REF!</v>
      </c>
      <c r="AP90" s="186" t="e">
        <f>VLOOKUP($AD90,#REF!,13,FALSE)</f>
        <v>#REF!</v>
      </c>
      <c r="AQ90" s="456" t="s">
        <v>447</v>
      </c>
      <c r="AR90" s="58" t="s">
        <v>373</v>
      </c>
      <c r="AS90" s="456" t="s">
        <v>446</v>
      </c>
      <c r="AT90" s="441"/>
      <c r="AU90" s="513" t="s">
        <v>309</v>
      </c>
      <c r="AV90" s="513"/>
      <c r="AW90" s="411" t="s">
        <v>469</v>
      </c>
      <c r="AX90" s="184" t="s">
        <v>387</v>
      </c>
      <c r="AY90" s="177" t="s">
        <v>388</v>
      </c>
      <c r="AZ90" s="58" t="s">
        <v>373</v>
      </c>
      <c r="BA90" s="506" t="s">
        <v>383</v>
      </c>
      <c r="BB90" s="506" t="s">
        <v>381</v>
      </c>
      <c r="BC90" s="2" t="s">
        <v>65</v>
      </c>
    </row>
    <row r="91" spans="1:56" ht="24" hidden="1" customHeight="1" x14ac:dyDescent="0.2">
      <c r="A91" s="430"/>
      <c r="B91" s="304" t="s">
        <v>153</v>
      </c>
      <c r="C91" s="304" t="s">
        <v>154</v>
      </c>
      <c r="D91" s="304" t="s">
        <v>155</v>
      </c>
      <c r="E91" s="304" t="s">
        <v>241</v>
      </c>
      <c r="F91" s="456" t="s">
        <v>65</v>
      </c>
      <c r="G91" s="304" t="s">
        <v>156</v>
      </c>
      <c r="H91" s="17" t="s">
        <v>157</v>
      </c>
      <c r="I91" s="463" t="s">
        <v>79</v>
      </c>
      <c r="J91" s="304" t="s">
        <v>449</v>
      </c>
      <c r="K91" s="501" t="s">
        <v>64</v>
      </c>
      <c r="L91" s="573" t="s">
        <v>65</v>
      </c>
      <c r="M91" s="501" t="s">
        <v>76</v>
      </c>
      <c r="N91" s="574" t="s">
        <v>77</v>
      </c>
      <c r="O91" s="501"/>
      <c r="P91" s="501" t="s">
        <v>78</v>
      </c>
      <c r="Q91" s="575" t="s">
        <v>79</v>
      </c>
      <c r="R91" s="505" t="s">
        <v>787</v>
      </c>
      <c r="S91" s="415" t="s">
        <v>242</v>
      </c>
      <c r="T91" s="148">
        <f t="shared" si="10"/>
        <v>1</v>
      </c>
      <c r="U91" s="190" t="s">
        <v>444</v>
      </c>
      <c r="V91" s="17">
        <v>0</v>
      </c>
      <c r="W91" s="17">
        <v>0</v>
      </c>
      <c r="X91" s="17">
        <v>0</v>
      </c>
      <c r="Y91" s="17">
        <v>1</v>
      </c>
      <c r="Z91" s="148">
        <f t="shared" si="11"/>
        <v>1</v>
      </c>
      <c r="AA91" s="228">
        <v>45474</v>
      </c>
      <c r="AB91" s="228">
        <v>45657</v>
      </c>
      <c r="AC91" s="454" t="s">
        <v>409</v>
      </c>
      <c r="AD91" s="229">
        <v>671</v>
      </c>
      <c r="AE91" s="430" t="s">
        <v>243</v>
      </c>
      <c r="AF91" s="430" t="s">
        <v>315</v>
      </c>
      <c r="AG91" s="454"/>
      <c r="AH91" s="7">
        <v>0</v>
      </c>
      <c r="AI91" s="7">
        <v>0</v>
      </c>
      <c r="AJ91" s="7">
        <v>0</v>
      </c>
      <c r="AK91" s="238">
        <v>0</v>
      </c>
      <c r="AL91" s="150">
        <f t="shared" si="12"/>
        <v>0</v>
      </c>
      <c r="AM91" s="186" t="e">
        <f>VLOOKUP($AD91,#REF!,10,FALSE)</f>
        <v>#REF!</v>
      </c>
      <c r="AN91" s="186" t="e">
        <f>VLOOKUP($AD91,#REF!,11,FALSE)</f>
        <v>#REF!</v>
      </c>
      <c r="AO91" s="186" t="e">
        <f>VLOOKUP($AD91,#REF!,12,FALSE)</f>
        <v>#REF!</v>
      </c>
      <c r="AP91" s="186" t="e">
        <f>VLOOKUP($AD91,#REF!,13,FALSE)</f>
        <v>#REF!</v>
      </c>
      <c r="AQ91" s="456" t="s">
        <v>447</v>
      </c>
      <c r="AR91" s="58" t="s">
        <v>373</v>
      </c>
      <c r="AS91" s="456" t="s">
        <v>446</v>
      </c>
      <c r="AT91" s="441"/>
      <c r="AU91" s="513" t="s">
        <v>309</v>
      </c>
      <c r="AV91" s="513"/>
      <c r="AW91" s="411" t="s">
        <v>470</v>
      </c>
      <c r="AX91" s="184" t="s">
        <v>387</v>
      </c>
      <c r="AY91" s="177" t="s">
        <v>388</v>
      </c>
      <c r="AZ91" s="58" t="s">
        <v>373</v>
      </c>
      <c r="BA91" s="506" t="s">
        <v>383</v>
      </c>
      <c r="BB91" s="506" t="s">
        <v>381</v>
      </c>
      <c r="BC91" s="2" t="s">
        <v>65</v>
      </c>
    </row>
    <row r="92" spans="1:56" s="10" customFormat="1" ht="24" hidden="1" customHeight="1" x14ac:dyDescent="0.25">
      <c r="A92" s="430"/>
      <c r="B92" s="304" t="s">
        <v>153</v>
      </c>
      <c r="C92" s="304" t="s">
        <v>165</v>
      </c>
      <c r="D92" s="304" t="s">
        <v>186</v>
      </c>
      <c r="E92" s="304" t="s">
        <v>104</v>
      </c>
      <c r="F92" s="456" t="s">
        <v>65</v>
      </c>
      <c r="G92" s="457" t="s">
        <v>187</v>
      </c>
      <c r="H92" s="27" t="s">
        <v>188</v>
      </c>
      <c r="I92" s="466" t="s">
        <v>103</v>
      </c>
      <c r="J92" s="304" t="s">
        <v>449</v>
      </c>
      <c r="K92" s="501" t="s">
        <v>64</v>
      </c>
      <c r="L92" s="573" t="s">
        <v>65</v>
      </c>
      <c r="M92" s="501" t="s">
        <v>100</v>
      </c>
      <c r="N92" s="574" t="s">
        <v>101</v>
      </c>
      <c r="O92" s="501"/>
      <c r="P92" s="501" t="s">
        <v>102</v>
      </c>
      <c r="Q92" s="575" t="s">
        <v>103</v>
      </c>
      <c r="R92" s="505" t="s">
        <v>104</v>
      </c>
      <c r="S92" s="415" t="s">
        <v>268</v>
      </c>
      <c r="T92" s="148">
        <f t="shared" si="10"/>
        <v>3</v>
      </c>
      <c r="U92" s="2" t="s">
        <v>444</v>
      </c>
      <c r="V92" s="17">
        <v>0</v>
      </c>
      <c r="W92" s="17">
        <v>1</v>
      </c>
      <c r="X92" s="17">
        <v>1</v>
      </c>
      <c r="Y92" s="17">
        <v>1</v>
      </c>
      <c r="Z92" s="148">
        <f t="shared" si="11"/>
        <v>3</v>
      </c>
      <c r="AA92" s="228">
        <v>45419</v>
      </c>
      <c r="AB92" s="228">
        <v>45572</v>
      </c>
      <c r="AC92" s="454" t="s">
        <v>455</v>
      </c>
      <c r="AD92" s="229">
        <v>408</v>
      </c>
      <c r="AE92" s="430" t="s">
        <v>249</v>
      </c>
      <c r="AF92" s="430" t="s">
        <v>325</v>
      </c>
      <c r="AG92" s="454"/>
      <c r="AH92" s="7">
        <v>0</v>
      </c>
      <c r="AI92" s="7">
        <v>1</v>
      </c>
      <c r="AJ92" s="2">
        <v>1</v>
      </c>
      <c r="AK92" s="17">
        <v>1</v>
      </c>
      <c r="AL92" s="150">
        <f t="shared" si="12"/>
        <v>3</v>
      </c>
      <c r="AM92" s="186" t="e">
        <f>VLOOKUP($AD92,#REF!,10,FALSE)</f>
        <v>#REF!</v>
      </c>
      <c r="AN92" s="186" t="e">
        <f>VLOOKUP($AD92,#REF!,11,FALSE)</f>
        <v>#REF!</v>
      </c>
      <c r="AO92" s="186" t="e">
        <f>VLOOKUP($AD92,#REF!,12,FALSE)</f>
        <v>#REF!</v>
      </c>
      <c r="AP92" s="186" t="e">
        <f>VLOOKUP($AD92,#REF!,13,FALSE)</f>
        <v>#REF!</v>
      </c>
      <c r="AQ92" s="304" t="s">
        <v>451</v>
      </c>
      <c r="AR92" s="58" t="s">
        <v>373</v>
      </c>
      <c r="AS92" s="456" t="s">
        <v>446</v>
      </c>
      <c r="AT92" s="441"/>
      <c r="AU92" s="513" t="s">
        <v>309</v>
      </c>
      <c r="AV92" s="513"/>
      <c r="AW92" s="411" t="s">
        <v>469</v>
      </c>
      <c r="AX92" s="184" t="s">
        <v>387</v>
      </c>
      <c r="AY92" s="177" t="s">
        <v>388</v>
      </c>
      <c r="AZ92" s="58" t="s">
        <v>373</v>
      </c>
      <c r="BA92" s="506" t="s">
        <v>383</v>
      </c>
      <c r="BB92" s="506" t="s">
        <v>381</v>
      </c>
      <c r="BC92" s="2" t="s">
        <v>65</v>
      </c>
    </row>
    <row r="93" spans="1:56" s="10" customFormat="1" ht="24" hidden="1" customHeight="1" x14ac:dyDescent="0.25">
      <c r="A93" s="430"/>
      <c r="B93" s="304" t="s">
        <v>153</v>
      </c>
      <c r="C93" s="304" t="s">
        <v>165</v>
      </c>
      <c r="D93" s="304" t="s">
        <v>186</v>
      </c>
      <c r="E93" s="304" t="s">
        <v>104</v>
      </c>
      <c r="F93" s="456" t="s">
        <v>65</v>
      </c>
      <c r="G93" s="457" t="s">
        <v>187</v>
      </c>
      <c r="H93" s="27" t="s">
        <v>188</v>
      </c>
      <c r="I93" s="466" t="s">
        <v>103</v>
      </c>
      <c r="J93" s="304" t="s">
        <v>449</v>
      </c>
      <c r="K93" s="501" t="s">
        <v>64</v>
      </c>
      <c r="L93" s="573" t="s">
        <v>65</v>
      </c>
      <c r="M93" s="501" t="s">
        <v>100</v>
      </c>
      <c r="N93" s="574" t="s">
        <v>101</v>
      </c>
      <c r="O93" s="501"/>
      <c r="P93" s="501" t="s">
        <v>102</v>
      </c>
      <c r="Q93" s="575" t="s">
        <v>103</v>
      </c>
      <c r="R93" s="505" t="s">
        <v>104</v>
      </c>
      <c r="S93" s="415" t="s">
        <v>268</v>
      </c>
      <c r="T93" s="148">
        <f t="shared" si="10"/>
        <v>1</v>
      </c>
      <c r="U93" s="2" t="s">
        <v>444</v>
      </c>
      <c r="V93" s="17">
        <v>0</v>
      </c>
      <c r="W93" s="17">
        <v>0</v>
      </c>
      <c r="X93" s="17">
        <v>0</v>
      </c>
      <c r="Y93" s="17">
        <v>1</v>
      </c>
      <c r="Z93" s="148">
        <f t="shared" si="11"/>
        <v>1</v>
      </c>
      <c r="AA93" s="228">
        <v>45383</v>
      </c>
      <c r="AB93" s="230">
        <v>45657</v>
      </c>
      <c r="AC93" s="454" t="s">
        <v>413</v>
      </c>
      <c r="AD93" s="229">
        <v>674</v>
      </c>
      <c r="AE93" s="430" t="s">
        <v>249</v>
      </c>
      <c r="AF93" s="430" t="s">
        <v>414</v>
      </c>
      <c r="AG93" s="454"/>
      <c r="AH93" s="7">
        <v>0</v>
      </c>
      <c r="AI93" s="7">
        <v>0</v>
      </c>
      <c r="AJ93" s="7">
        <v>0</v>
      </c>
      <c r="AK93" s="238">
        <v>0</v>
      </c>
      <c r="AL93" s="150">
        <f t="shared" si="12"/>
        <v>0</v>
      </c>
      <c r="AM93" s="186" t="e">
        <f>VLOOKUP($AD93,#REF!,10,FALSE)</f>
        <v>#REF!</v>
      </c>
      <c r="AN93" s="186" t="e">
        <f>VLOOKUP($AD93,#REF!,11,FALSE)</f>
        <v>#REF!</v>
      </c>
      <c r="AO93" s="186" t="e">
        <f>VLOOKUP($AD93,#REF!,12,FALSE)</f>
        <v>#REF!</v>
      </c>
      <c r="AP93" s="186" t="e">
        <f>VLOOKUP($AD93,#REF!,13,FALSE)</f>
        <v>#REF!</v>
      </c>
      <c r="AQ93" s="304" t="s">
        <v>451</v>
      </c>
      <c r="AR93" s="58" t="s">
        <v>373</v>
      </c>
      <c r="AS93" s="456" t="s">
        <v>446</v>
      </c>
      <c r="AT93" s="441"/>
      <c r="AU93" s="513" t="s">
        <v>309</v>
      </c>
      <c r="AV93" s="513"/>
      <c r="AW93" s="411" t="s">
        <v>470</v>
      </c>
      <c r="AX93" s="184" t="s">
        <v>387</v>
      </c>
      <c r="AY93" s="177" t="s">
        <v>388</v>
      </c>
      <c r="AZ93" s="58" t="s">
        <v>373</v>
      </c>
      <c r="BA93" s="506" t="s">
        <v>383</v>
      </c>
      <c r="BB93" s="506" t="s">
        <v>381</v>
      </c>
      <c r="BC93" s="2" t="s">
        <v>65</v>
      </c>
    </row>
    <row r="94" spans="1:56" s="10" customFormat="1" ht="24" hidden="1" customHeight="1" x14ac:dyDescent="0.25">
      <c r="A94" s="430"/>
      <c r="B94" s="304" t="s">
        <v>153</v>
      </c>
      <c r="C94" s="304" t="s">
        <v>165</v>
      </c>
      <c r="D94" s="304" t="s">
        <v>177</v>
      </c>
      <c r="E94" s="304" t="s">
        <v>263</v>
      </c>
      <c r="F94" s="304" t="s">
        <v>44</v>
      </c>
      <c r="G94" s="456" t="s">
        <v>178</v>
      </c>
      <c r="H94" s="16" t="s">
        <v>179</v>
      </c>
      <c r="I94" s="467"/>
      <c r="J94" s="304" t="s">
        <v>449</v>
      </c>
      <c r="K94" s="501" t="s">
        <v>43</v>
      </c>
      <c r="L94" s="587" t="s">
        <v>44</v>
      </c>
      <c r="M94" s="501" t="s">
        <v>59</v>
      </c>
      <c r="N94" s="574" t="s">
        <v>60</v>
      </c>
      <c r="O94" s="501"/>
      <c r="P94" s="504" t="s">
        <v>61</v>
      </c>
      <c r="Q94" s="575" t="s">
        <v>62</v>
      </c>
      <c r="R94" s="505" t="s">
        <v>63</v>
      </c>
      <c r="S94" s="415" t="s">
        <v>264</v>
      </c>
      <c r="T94" s="148">
        <f t="shared" si="10"/>
        <v>1</v>
      </c>
      <c r="U94" s="2" t="s">
        <v>444</v>
      </c>
      <c r="V94" s="17">
        <v>0</v>
      </c>
      <c r="W94" s="17">
        <v>0</v>
      </c>
      <c r="X94" s="17">
        <v>0</v>
      </c>
      <c r="Y94" s="17">
        <v>1</v>
      </c>
      <c r="Z94" s="148">
        <f t="shared" si="11"/>
        <v>1</v>
      </c>
      <c r="AA94" s="228">
        <v>45383</v>
      </c>
      <c r="AB94" s="230">
        <v>45657</v>
      </c>
      <c r="AC94" s="454" t="s">
        <v>404</v>
      </c>
      <c r="AD94" s="229">
        <v>668</v>
      </c>
      <c r="AE94" s="430" t="s">
        <v>249</v>
      </c>
      <c r="AF94" s="430" t="s">
        <v>405</v>
      </c>
      <c r="AG94" s="454"/>
      <c r="AH94" s="7">
        <v>0</v>
      </c>
      <c r="AI94" s="7">
        <v>0</v>
      </c>
      <c r="AJ94" s="7">
        <v>0</v>
      </c>
      <c r="AK94" s="238">
        <v>0</v>
      </c>
      <c r="AL94" s="150">
        <f t="shared" si="12"/>
        <v>0</v>
      </c>
      <c r="AM94" s="186" t="e">
        <f>VLOOKUP($AD94,#REF!,10,FALSE)</f>
        <v>#REF!</v>
      </c>
      <c r="AN94" s="186" t="e">
        <f>VLOOKUP($AD94,#REF!,11,FALSE)</f>
        <v>#REF!</v>
      </c>
      <c r="AO94" s="186" t="e">
        <f>VLOOKUP($AD94,#REF!,12,FALSE)</f>
        <v>#REF!</v>
      </c>
      <c r="AP94" s="186" t="e">
        <f>VLOOKUP($AD94,#REF!,13,FALSE)</f>
        <v>#REF!</v>
      </c>
      <c r="AQ94" s="456" t="s">
        <v>447</v>
      </c>
      <c r="AR94" s="58" t="s">
        <v>373</v>
      </c>
      <c r="AS94" s="456" t="s">
        <v>446</v>
      </c>
      <c r="AT94" s="441"/>
      <c r="AU94" s="513" t="s">
        <v>369</v>
      </c>
      <c r="AV94" s="513"/>
      <c r="AW94" s="411" t="s">
        <v>530</v>
      </c>
      <c r="AX94" s="184" t="s">
        <v>387</v>
      </c>
      <c r="AY94" s="177" t="s">
        <v>388</v>
      </c>
      <c r="AZ94" s="58" t="s">
        <v>373</v>
      </c>
      <c r="BA94" s="506" t="s">
        <v>383</v>
      </c>
      <c r="BB94" s="506" t="s">
        <v>381</v>
      </c>
      <c r="BC94" s="2" t="s">
        <v>65</v>
      </c>
    </row>
    <row r="95" spans="1:56" s="10" customFormat="1" ht="24" hidden="1" customHeight="1" x14ac:dyDescent="0.25">
      <c r="A95" s="430"/>
      <c r="B95" s="304" t="s">
        <v>153</v>
      </c>
      <c r="C95" s="304" t="s">
        <v>165</v>
      </c>
      <c r="D95" s="304" t="s">
        <v>177</v>
      </c>
      <c r="E95" s="304" t="s">
        <v>263</v>
      </c>
      <c r="F95" s="456" t="s">
        <v>65</v>
      </c>
      <c r="G95" s="456" t="s">
        <v>178</v>
      </c>
      <c r="H95" s="16" t="s">
        <v>179</v>
      </c>
      <c r="I95" s="468"/>
      <c r="J95" s="304" t="s">
        <v>449</v>
      </c>
      <c r="K95" s="501" t="s">
        <v>43</v>
      </c>
      <c r="L95" s="573" t="s">
        <v>44</v>
      </c>
      <c r="M95" s="501" t="s">
        <v>59</v>
      </c>
      <c r="N95" s="574" t="s">
        <v>60</v>
      </c>
      <c r="O95" s="501"/>
      <c r="P95" s="501" t="s">
        <v>61</v>
      </c>
      <c r="Q95" s="575" t="s">
        <v>62</v>
      </c>
      <c r="R95" s="505" t="s">
        <v>63</v>
      </c>
      <c r="S95" s="415" t="s">
        <v>264</v>
      </c>
      <c r="T95" s="148">
        <f t="shared" si="10"/>
        <v>3</v>
      </c>
      <c r="U95" s="2" t="s">
        <v>444</v>
      </c>
      <c r="V95" s="17">
        <v>0</v>
      </c>
      <c r="W95" s="17">
        <v>1</v>
      </c>
      <c r="X95" s="17">
        <v>1</v>
      </c>
      <c r="Y95" s="17">
        <v>1</v>
      </c>
      <c r="Z95" s="148">
        <f t="shared" si="11"/>
        <v>3</v>
      </c>
      <c r="AA95" s="228">
        <v>45419</v>
      </c>
      <c r="AB95" s="228">
        <v>45572</v>
      </c>
      <c r="AC95" s="454" t="s">
        <v>327</v>
      </c>
      <c r="AD95" s="576">
        <v>549</v>
      </c>
      <c r="AE95" s="430" t="s">
        <v>328</v>
      </c>
      <c r="AF95" s="430" t="s">
        <v>325</v>
      </c>
      <c r="AG95" s="454"/>
      <c r="AH95" s="7">
        <v>0</v>
      </c>
      <c r="AI95" s="7">
        <v>1</v>
      </c>
      <c r="AJ95" s="2">
        <v>1</v>
      </c>
      <c r="AK95" s="17">
        <v>1</v>
      </c>
      <c r="AL95" s="150">
        <f t="shared" si="12"/>
        <v>3</v>
      </c>
      <c r="AM95" s="186" t="e">
        <f>VLOOKUP($AD95,#REF!,10,FALSE)</f>
        <v>#REF!</v>
      </c>
      <c r="AN95" s="186" t="e">
        <f>VLOOKUP($AD95,#REF!,11,FALSE)</f>
        <v>#REF!</v>
      </c>
      <c r="AO95" s="186" t="e">
        <f>VLOOKUP($AD95,#REF!,12,FALSE)</f>
        <v>#REF!</v>
      </c>
      <c r="AP95" s="186" t="e">
        <f>VLOOKUP($AD95,#REF!,13,FALSE)</f>
        <v>#REF!</v>
      </c>
      <c r="AQ95" s="456" t="s">
        <v>447</v>
      </c>
      <c r="AR95" s="58" t="s">
        <v>373</v>
      </c>
      <c r="AS95" s="456" t="s">
        <v>446</v>
      </c>
      <c r="AT95" s="441"/>
      <c r="AU95" s="7" t="s">
        <v>309</v>
      </c>
      <c r="AV95" s="7"/>
      <c r="AW95" s="411" t="s">
        <v>469</v>
      </c>
      <c r="AX95" s="184" t="s">
        <v>387</v>
      </c>
      <c r="AY95" s="177" t="s">
        <v>388</v>
      </c>
      <c r="AZ95" s="58" t="s">
        <v>373</v>
      </c>
      <c r="BA95" s="506" t="s">
        <v>383</v>
      </c>
      <c r="BB95" s="506" t="s">
        <v>381</v>
      </c>
      <c r="BC95" s="2" t="s">
        <v>65</v>
      </c>
    </row>
    <row r="96" spans="1:56" s="10" customFormat="1" ht="24" hidden="1" customHeight="1" x14ac:dyDescent="0.25">
      <c r="A96" s="430"/>
      <c r="B96" s="304" t="s">
        <v>153</v>
      </c>
      <c r="C96" s="304" t="s">
        <v>158</v>
      </c>
      <c r="D96" s="304" t="s">
        <v>159</v>
      </c>
      <c r="E96" s="304" t="s">
        <v>244</v>
      </c>
      <c r="F96" s="456" t="s">
        <v>65</v>
      </c>
      <c r="G96" s="304" t="s">
        <v>160</v>
      </c>
      <c r="H96" s="17" t="s">
        <v>161</v>
      </c>
      <c r="I96" s="468"/>
      <c r="J96" s="304" t="s">
        <v>448</v>
      </c>
      <c r="K96" s="501" t="s">
        <v>64</v>
      </c>
      <c r="L96" s="573" t="s">
        <v>65</v>
      </c>
      <c r="M96" s="501" t="s">
        <v>85</v>
      </c>
      <c r="N96" s="574" t="s">
        <v>86</v>
      </c>
      <c r="O96" s="501"/>
      <c r="P96" s="501" t="s">
        <v>87</v>
      </c>
      <c r="Q96" s="575" t="s">
        <v>88</v>
      </c>
      <c r="R96" s="505" t="s">
        <v>89</v>
      </c>
      <c r="S96" s="415" t="s">
        <v>245</v>
      </c>
      <c r="T96" s="148">
        <f t="shared" ref="T96:T102" si="13">Z96</f>
        <v>1</v>
      </c>
      <c r="U96" s="4" t="s">
        <v>444</v>
      </c>
      <c r="V96" s="164">
        <v>0</v>
      </c>
      <c r="W96" s="164">
        <v>0</v>
      </c>
      <c r="X96" s="164">
        <v>0</v>
      </c>
      <c r="Y96" s="164">
        <v>1</v>
      </c>
      <c r="Z96" s="148">
        <f t="shared" ref="Z96:Z102" si="14">V96+W96+X96+Y96</f>
        <v>1</v>
      </c>
      <c r="AA96" s="188">
        <v>45611</v>
      </c>
      <c r="AB96" s="188">
        <v>45656</v>
      </c>
      <c r="AC96" s="454" t="s">
        <v>521</v>
      </c>
      <c r="AD96" s="231">
        <v>762</v>
      </c>
      <c r="AE96" s="430" t="s">
        <v>324</v>
      </c>
      <c r="AF96" s="430" t="s">
        <v>318</v>
      </c>
      <c r="AG96" s="454"/>
      <c r="AH96" s="7">
        <v>0</v>
      </c>
      <c r="AI96" s="7">
        <v>0</v>
      </c>
      <c r="AJ96" s="7">
        <v>0</v>
      </c>
      <c r="AK96" s="238">
        <v>0</v>
      </c>
      <c r="AL96" s="150">
        <f t="shared" ref="AL96:AL102" si="15">AH96+AI96+AJ96+AK96</f>
        <v>0</v>
      </c>
      <c r="AM96" s="186" t="e">
        <f>VLOOKUP($AD96,#REF!,10,FALSE)</f>
        <v>#REF!</v>
      </c>
      <c r="AN96" s="186" t="e">
        <f>VLOOKUP($AD96,#REF!,11,FALSE)</f>
        <v>#REF!</v>
      </c>
      <c r="AO96" s="186" t="e">
        <f>VLOOKUP($AD96,#REF!,12,FALSE)</f>
        <v>#REF!</v>
      </c>
      <c r="AP96" s="186" t="e">
        <f>VLOOKUP($AD96,#REF!,13,FALSE)</f>
        <v>#REF!</v>
      </c>
      <c r="AQ96" s="456" t="s">
        <v>447</v>
      </c>
      <c r="AR96" s="58" t="s">
        <v>373</v>
      </c>
      <c r="AS96" s="456" t="s">
        <v>446</v>
      </c>
      <c r="AT96" s="441"/>
      <c r="AU96" s="513" t="s">
        <v>309</v>
      </c>
      <c r="AV96" s="513"/>
      <c r="AW96" s="422" t="s">
        <v>520</v>
      </c>
      <c r="AX96" s="184" t="s">
        <v>387</v>
      </c>
      <c r="AY96" s="177" t="s">
        <v>388</v>
      </c>
      <c r="AZ96" s="58" t="s">
        <v>373</v>
      </c>
      <c r="BA96" s="506" t="s">
        <v>383</v>
      </c>
      <c r="BB96" s="506" t="s">
        <v>381</v>
      </c>
      <c r="BC96" s="2" t="s">
        <v>65</v>
      </c>
    </row>
    <row r="97" spans="1:55" s="10" customFormat="1" ht="24" hidden="1" customHeight="1" x14ac:dyDescent="0.25">
      <c r="A97" s="430"/>
      <c r="B97" s="304" t="s">
        <v>153</v>
      </c>
      <c r="C97" s="304" t="s">
        <v>158</v>
      </c>
      <c r="D97" s="304" t="s">
        <v>162</v>
      </c>
      <c r="E97" s="304" t="s">
        <v>250</v>
      </c>
      <c r="F97" s="304" t="s">
        <v>44</v>
      </c>
      <c r="G97" s="304" t="s">
        <v>163</v>
      </c>
      <c r="H97" s="17" t="s">
        <v>164</v>
      </c>
      <c r="I97" s="463" t="s">
        <v>53</v>
      </c>
      <c r="J97" s="304" t="s">
        <v>448</v>
      </c>
      <c r="K97" s="501" t="s">
        <v>43</v>
      </c>
      <c r="L97" s="573" t="s">
        <v>44</v>
      </c>
      <c r="M97" s="501" t="s">
        <v>50</v>
      </c>
      <c r="N97" s="574" t="s">
        <v>51</v>
      </c>
      <c r="O97" s="501"/>
      <c r="P97" s="501" t="s">
        <v>52</v>
      </c>
      <c r="Q97" s="575" t="s">
        <v>53</v>
      </c>
      <c r="R97" s="505" t="s">
        <v>54</v>
      </c>
      <c r="S97" s="415" t="s">
        <v>251</v>
      </c>
      <c r="T97" s="148">
        <f t="shared" si="13"/>
        <v>2</v>
      </c>
      <c r="U97" s="4" t="s">
        <v>444</v>
      </c>
      <c r="V97" s="17">
        <v>0</v>
      </c>
      <c r="W97" s="17">
        <v>1</v>
      </c>
      <c r="X97" s="17">
        <v>1</v>
      </c>
      <c r="Y97" s="17">
        <v>0</v>
      </c>
      <c r="Z97" s="148">
        <f t="shared" si="14"/>
        <v>2</v>
      </c>
      <c r="AA97" s="188">
        <v>45377</v>
      </c>
      <c r="AB97" s="188">
        <v>45657</v>
      </c>
      <c r="AC97" s="454" t="s">
        <v>292</v>
      </c>
      <c r="AD97" s="576">
        <v>386</v>
      </c>
      <c r="AE97" s="430" t="s">
        <v>249</v>
      </c>
      <c r="AF97" s="430" t="s">
        <v>289</v>
      </c>
      <c r="AG97" s="454"/>
      <c r="AH97" s="7">
        <v>0</v>
      </c>
      <c r="AI97" s="7">
        <v>1</v>
      </c>
      <c r="AJ97" s="7">
        <v>1</v>
      </c>
      <c r="AK97" s="17">
        <v>0</v>
      </c>
      <c r="AL97" s="150">
        <f t="shared" si="15"/>
        <v>2</v>
      </c>
      <c r="AM97" s="186" t="e">
        <f>VLOOKUP($AD97,#REF!,10,FALSE)</f>
        <v>#REF!</v>
      </c>
      <c r="AN97" s="186" t="e">
        <f>VLOOKUP($AD97,#REF!,11,FALSE)</f>
        <v>#REF!</v>
      </c>
      <c r="AO97" s="186" t="e">
        <f>VLOOKUP($AD97,#REF!,12,FALSE)</f>
        <v>#REF!</v>
      </c>
      <c r="AP97" s="186" t="e">
        <f>VLOOKUP($AD97,#REF!,13,FALSE)</f>
        <v>#REF!</v>
      </c>
      <c r="AQ97" s="456" t="s">
        <v>447</v>
      </c>
      <c r="AR97" s="59" t="s">
        <v>374</v>
      </c>
      <c r="AS97" s="456" t="s">
        <v>446</v>
      </c>
      <c r="AT97" s="441"/>
      <c r="AU97" s="513" t="s">
        <v>369</v>
      </c>
      <c r="AV97" s="513"/>
      <c r="AW97" s="419" t="s">
        <v>468</v>
      </c>
      <c r="AX97" s="183" t="s">
        <v>385</v>
      </c>
      <c r="AY97" s="177" t="s">
        <v>386</v>
      </c>
      <c r="AZ97" s="59" t="s">
        <v>374</v>
      </c>
      <c r="BA97" s="506" t="s">
        <v>384</v>
      </c>
      <c r="BB97" s="506" t="s">
        <v>381</v>
      </c>
      <c r="BC97" s="2" t="s">
        <v>65</v>
      </c>
    </row>
    <row r="98" spans="1:55" s="10" customFormat="1" ht="24" hidden="1" customHeight="1" x14ac:dyDescent="0.25">
      <c r="A98" s="430"/>
      <c r="B98" s="304" t="s">
        <v>153</v>
      </c>
      <c r="C98" s="304" t="s">
        <v>158</v>
      </c>
      <c r="D98" s="304" t="s">
        <v>162</v>
      </c>
      <c r="E98" s="304" t="s">
        <v>250</v>
      </c>
      <c r="F98" s="304" t="s">
        <v>44</v>
      </c>
      <c r="G98" s="304" t="s">
        <v>163</v>
      </c>
      <c r="H98" s="17" t="s">
        <v>164</v>
      </c>
      <c r="I98" s="463" t="s">
        <v>53</v>
      </c>
      <c r="J98" s="304" t="s">
        <v>448</v>
      </c>
      <c r="K98" s="501" t="s">
        <v>43</v>
      </c>
      <c r="L98" s="573" t="s">
        <v>44</v>
      </c>
      <c r="M98" s="501" t="s">
        <v>50</v>
      </c>
      <c r="N98" s="574" t="s">
        <v>51</v>
      </c>
      <c r="O98" s="501"/>
      <c r="P98" s="501" t="s">
        <v>52</v>
      </c>
      <c r="Q98" s="575" t="s">
        <v>53</v>
      </c>
      <c r="R98" s="505" t="s">
        <v>54</v>
      </c>
      <c r="S98" s="415" t="s">
        <v>251</v>
      </c>
      <c r="T98" s="148">
        <f t="shared" si="13"/>
        <v>3</v>
      </c>
      <c r="U98" s="4" t="s">
        <v>444</v>
      </c>
      <c r="V98" s="17">
        <v>0</v>
      </c>
      <c r="W98" s="17">
        <v>1</v>
      </c>
      <c r="X98" s="17">
        <v>1</v>
      </c>
      <c r="Y98" s="17">
        <v>1</v>
      </c>
      <c r="Z98" s="148">
        <f t="shared" si="14"/>
        <v>3</v>
      </c>
      <c r="AA98" s="188">
        <v>45365</v>
      </c>
      <c r="AB98" s="188">
        <v>45656</v>
      </c>
      <c r="AC98" s="454" t="s">
        <v>293</v>
      </c>
      <c r="AD98" s="576">
        <v>387</v>
      </c>
      <c r="AE98" s="430" t="s">
        <v>249</v>
      </c>
      <c r="AF98" s="430" t="s">
        <v>289</v>
      </c>
      <c r="AG98" s="454"/>
      <c r="AH98" s="7">
        <v>0</v>
      </c>
      <c r="AI98" s="7">
        <v>1</v>
      </c>
      <c r="AJ98" s="7">
        <v>1</v>
      </c>
      <c r="AK98" s="238">
        <v>0</v>
      </c>
      <c r="AL98" s="150">
        <f t="shared" si="15"/>
        <v>2</v>
      </c>
      <c r="AM98" s="186" t="e">
        <f>VLOOKUP($AD98,#REF!,10,FALSE)</f>
        <v>#REF!</v>
      </c>
      <c r="AN98" s="186" t="e">
        <f>VLOOKUP($AD98,#REF!,11,FALSE)</f>
        <v>#REF!</v>
      </c>
      <c r="AO98" s="186" t="e">
        <f>VLOOKUP($AD98,#REF!,12,FALSE)</f>
        <v>#REF!</v>
      </c>
      <c r="AP98" s="186" t="e">
        <f>VLOOKUP($AD98,#REF!,13,FALSE)</f>
        <v>#REF!</v>
      </c>
      <c r="AQ98" s="456" t="s">
        <v>447</v>
      </c>
      <c r="AR98" s="59" t="s">
        <v>374</v>
      </c>
      <c r="AS98" s="456" t="s">
        <v>446</v>
      </c>
      <c r="AT98" s="441"/>
      <c r="AU98" s="513" t="s">
        <v>369</v>
      </c>
      <c r="AV98" s="513"/>
      <c r="AW98" s="419" t="s">
        <v>467</v>
      </c>
      <c r="AX98" s="183" t="s">
        <v>385</v>
      </c>
      <c r="AY98" s="177" t="s">
        <v>386</v>
      </c>
      <c r="AZ98" s="59" t="s">
        <v>374</v>
      </c>
      <c r="BA98" s="506" t="s">
        <v>384</v>
      </c>
      <c r="BB98" s="506" t="s">
        <v>381</v>
      </c>
      <c r="BC98" s="2" t="s">
        <v>65</v>
      </c>
    </row>
    <row r="99" spans="1:55" s="10" customFormat="1" ht="24" hidden="1" customHeight="1" x14ac:dyDescent="0.25">
      <c r="A99" s="430"/>
      <c r="B99" s="304" t="s">
        <v>153</v>
      </c>
      <c r="C99" s="304" t="s">
        <v>165</v>
      </c>
      <c r="D99" s="304" t="s">
        <v>174</v>
      </c>
      <c r="E99" s="304" t="s">
        <v>75</v>
      </c>
      <c r="F99" s="456" t="s">
        <v>65</v>
      </c>
      <c r="G99" s="456" t="s">
        <v>175</v>
      </c>
      <c r="H99" s="16" t="s">
        <v>176</v>
      </c>
      <c r="I99" s="463" t="s">
        <v>74</v>
      </c>
      <c r="J99" s="304" t="s">
        <v>449</v>
      </c>
      <c r="K99" s="501" t="s">
        <v>64</v>
      </c>
      <c r="L99" s="573" t="s">
        <v>65</v>
      </c>
      <c r="M99" s="501" t="s">
        <v>71</v>
      </c>
      <c r="N99" s="574" t="s">
        <v>72</v>
      </c>
      <c r="O99" s="501"/>
      <c r="P99" s="501" t="s">
        <v>73</v>
      </c>
      <c r="Q99" s="575" t="s">
        <v>74</v>
      </c>
      <c r="R99" s="505" t="s">
        <v>75</v>
      </c>
      <c r="S99" s="415" t="s">
        <v>262</v>
      </c>
      <c r="T99" s="148">
        <f t="shared" si="13"/>
        <v>1</v>
      </c>
      <c r="U99" s="2" t="s">
        <v>444</v>
      </c>
      <c r="V99" s="17">
        <v>0</v>
      </c>
      <c r="W99" s="17">
        <v>0</v>
      </c>
      <c r="X99" s="17">
        <v>0</v>
      </c>
      <c r="Y99" s="17">
        <v>1</v>
      </c>
      <c r="Z99" s="148">
        <f t="shared" si="14"/>
        <v>1</v>
      </c>
      <c r="AA99" s="228">
        <v>45383</v>
      </c>
      <c r="AB99" s="230">
        <v>45657</v>
      </c>
      <c r="AC99" s="454" t="s">
        <v>408</v>
      </c>
      <c r="AD99" s="229">
        <v>670</v>
      </c>
      <c r="AE99" s="430" t="s">
        <v>249</v>
      </c>
      <c r="AF99" s="430" t="s">
        <v>311</v>
      </c>
      <c r="AG99" s="454"/>
      <c r="AH99" s="7">
        <v>0</v>
      </c>
      <c r="AI99" s="7">
        <v>0</v>
      </c>
      <c r="AJ99" s="7">
        <v>0</v>
      </c>
      <c r="AK99" s="238">
        <v>0</v>
      </c>
      <c r="AL99" s="150">
        <f t="shared" si="15"/>
        <v>0</v>
      </c>
      <c r="AM99" s="186" t="e">
        <f>VLOOKUP($AD99,#REF!,10,FALSE)</f>
        <v>#REF!</v>
      </c>
      <c r="AN99" s="186" t="e">
        <f>VLOOKUP($AD99,#REF!,11,FALSE)</f>
        <v>#REF!</v>
      </c>
      <c r="AO99" s="186" t="e">
        <f>VLOOKUP($AD99,#REF!,12,FALSE)</f>
        <v>#REF!</v>
      </c>
      <c r="AP99" s="186" t="e">
        <f>VLOOKUP($AD99,#REF!,13,FALSE)</f>
        <v>#REF!</v>
      </c>
      <c r="AQ99" s="456" t="s">
        <v>447</v>
      </c>
      <c r="AR99" s="58" t="s">
        <v>373</v>
      </c>
      <c r="AS99" s="456" t="s">
        <v>446</v>
      </c>
      <c r="AT99" s="441"/>
      <c r="AU99" s="513" t="s">
        <v>309</v>
      </c>
      <c r="AV99" s="513"/>
      <c r="AW99" s="411" t="s">
        <v>470</v>
      </c>
      <c r="AX99" s="184" t="s">
        <v>387</v>
      </c>
      <c r="AY99" s="177" t="s">
        <v>388</v>
      </c>
      <c r="AZ99" s="58" t="s">
        <v>373</v>
      </c>
      <c r="BA99" s="506" t="s">
        <v>383</v>
      </c>
      <c r="BB99" s="506" t="s">
        <v>381</v>
      </c>
      <c r="BC99" s="2" t="s">
        <v>65</v>
      </c>
    </row>
    <row r="100" spans="1:55" s="10" customFormat="1" ht="24" hidden="1" customHeight="1" x14ac:dyDescent="0.25">
      <c r="A100" s="430"/>
      <c r="B100" s="304" t="s">
        <v>153</v>
      </c>
      <c r="C100" s="304" t="s">
        <v>165</v>
      </c>
      <c r="D100" s="304" t="s">
        <v>166</v>
      </c>
      <c r="E100" s="304" t="s">
        <v>256</v>
      </c>
      <c r="F100" s="456" t="s">
        <v>65</v>
      </c>
      <c r="G100" s="459" t="s">
        <v>167</v>
      </c>
      <c r="H100" s="26" t="s">
        <v>169</v>
      </c>
      <c r="I100" s="463" t="s">
        <v>83</v>
      </c>
      <c r="J100" s="304" t="s">
        <v>449</v>
      </c>
      <c r="K100" s="501" t="s">
        <v>64</v>
      </c>
      <c r="L100" s="573" t="s">
        <v>65</v>
      </c>
      <c r="M100" s="501" t="s">
        <v>80</v>
      </c>
      <c r="N100" s="574" t="s">
        <v>81</v>
      </c>
      <c r="O100" s="501"/>
      <c r="P100" s="501" t="s">
        <v>82</v>
      </c>
      <c r="Q100" s="575" t="s">
        <v>83</v>
      </c>
      <c r="R100" s="501" t="s">
        <v>84</v>
      </c>
      <c r="S100" s="415" t="s">
        <v>257</v>
      </c>
      <c r="T100" s="148">
        <f t="shared" si="13"/>
        <v>3</v>
      </c>
      <c r="U100" s="2" t="s">
        <v>444</v>
      </c>
      <c r="V100" s="17">
        <v>0</v>
      </c>
      <c r="W100" s="17">
        <v>1</v>
      </c>
      <c r="X100" s="17">
        <v>1</v>
      </c>
      <c r="Y100" s="17">
        <v>1</v>
      </c>
      <c r="Z100" s="148">
        <f t="shared" si="14"/>
        <v>3</v>
      </c>
      <c r="AA100" s="228">
        <v>45419</v>
      </c>
      <c r="AB100" s="228">
        <v>45572</v>
      </c>
      <c r="AC100" s="454" t="s">
        <v>336</v>
      </c>
      <c r="AD100" s="576">
        <v>416</v>
      </c>
      <c r="AE100" s="430" t="s">
        <v>249</v>
      </c>
      <c r="AF100" s="430" t="s">
        <v>335</v>
      </c>
      <c r="AG100" s="454"/>
      <c r="AH100" s="7">
        <v>0</v>
      </c>
      <c r="AI100" s="7">
        <v>1</v>
      </c>
      <c r="AJ100" s="2">
        <v>1</v>
      </c>
      <c r="AK100" s="17">
        <v>1</v>
      </c>
      <c r="AL100" s="150">
        <f t="shared" si="15"/>
        <v>3</v>
      </c>
      <c r="AM100" s="186" t="e">
        <f>VLOOKUP($AD100,#REF!,10,FALSE)</f>
        <v>#REF!</v>
      </c>
      <c r="AN100" s="186" t="e">
        <f>VLOOKUP($AD100,#REF!,11,FALSE)</f>
        <v>#REF!</v>
      </c>
      <c r="AO100" s="186" t="e">
        <f>VLOOKUP($AD100,#REF!,12,FALSE)</f>
        <v>#REF!</v>
      </c>
      <c r="AP100" s="186" t="e">
        <f>VLOOKUP($AD100,#REF!,13,FALSE)</f>
        <v>#REF!</v>
      </c>
      <c r="AQ100" s="456" t="s">
        <v>447</v>
      </c>
      <c r="AR100" s="58" t="s">
        <v>373</v>
      </c>
      <c r="AS100" s="456" t="s">
        <v>446</v>
      </c>
      <c r="AT100" s="441"/>
      <c r="AU100" s="513" t="s">
        <v>309</v>
      </c>
      <c r="AV100" s="513"/>
      <c r="AW100" s="411" t="s">
        <v>469</v>
      </c>
      <c r="AX100" s="184" t="s">
        <v>387</v>
      </c>
      <c r="AY100" s="177" t="s">
        <v>388</v>
      </c>
      <c r="AZ100" s="58" t="s">
        <v>373</v>
      </c>
      <c r="BA100" s="506" t="s">
        <v>383</v>
      </c>
      <c r="BB100" s="506" t="s">
        <v>381</v>
      </c>
      <c r="BC100" s="2" t="s">
        <v>65</v>
      </c>
    </row>
    <row r="101" spans="1:55" s="10" customFormat="1" ht="24" hidden="1" customHeight="1" x14ac:dyDescent="0.25">
      <c r="A101" s="430"/>
      <c r="B101" s="304" t="s">
        <v>153</v>
      </c>
      <c r="C101" s="304" t="s">
        <v>165</v>
      </c>
      <c r="D101" s="304" t="s">
        <v>166</v>
      </c>
      <c r="E101" s="304" t="s">
        <v>254</v>
      </c>
      <c r="F101" s="456" t="s">
        <v>65</v>
      </c>
      <c r="G101" s="459" t="s">
        <v>167</v>
      </c>
      <c r="H101" s="25" t="s">
        <v>168</v>
      </c>
      <c r="I101" s="463" t="s">
        <v>113</v>
      </c>
      <c r="J101" s="304" t="s">
        <v>449</v>
      </c>
      <c r="K101" s="501" t="s">
        <v>64</v>
      </c>
      <c r="L101" s="573" t="s">
        <v>65</v>
      </c>
      <c r="M101" s="501" t="s">
        <v>110</v>
      </c>
      <c r="N101" s="574" t="s">
        <v>111</v>
      </c>
      <c r="O101" s="501"/>
      <c r="P101" s="501" t="s">
        <v>112</v>
      </c>
      <c r="Q101" s="575" t="s">
        <v>113</v>
      </c>
      <c r="R101" s="505" t="s">
        <v>114</v>
      </c>
      <c r="S101" s="415" t="s">
        <v>255</v>
      </c>
      <c r="T101" s="148">
        <f t="shared" si="13"/>
        <v>1</v>
      </c>
      <c r="U101" s="2" t="s">
        <v>444</v>
      </c>
      <c r="V101" s="17">
        <v>0</v>
      </c>
      <c r="W101" s="17">
        <v>0</v>
      </c>
      <c r="X101" s="17">
        <v>0</v>
      </c>
      <c r="Y101" s="17">
        <v>1</v>
      </c>
      <c r="Z101" s="148">
        <f t="shared" si="14"/>
        <v>1</v>
      </c>
      <c r="AA101" s="228">
        <v>45383</v>
      </c>
      <c r="AB101" s="230">
        <v>45657</v>
      </c>
      <c r="AC101" s="454" t="s">
        <v>416</v>
      </c>
      <c r="AD101" s="229">
        <v>676</v>
      </c>
      <c r="AE101" s="430" t="s">
        <v>249</v>
      </c>
      <c r="AF101" s="430" t="s">
        <v>335</v>
      </c>
      <c r="AG101" s="454"/>
      <c r="AH101" s="7">
        <v>0</v>
      </c>
      <c r="AI101" s="7">
        <v>0</v>
      </c>
      <c r="AJ101" s="7">
        <v>0</v>
      </c>
      <c r="AK101" s="238">
        <v>0</v>
      </c>
      <c r="AL101" s="150">
        <f t="shared" si="15"/>
        <v>0</v>
      </c>
      <c r="AM101" s="186" t="e">
        <f>VLOOKUP($AD101,#REF!,10,FALSE)</f>
        <v>#REF!</v>
      </c>
      <c r="AN101" s="186" t="e">
        <f>VLOOKUP($AD101,#REF!,11,FALSE)</f>
        <v>#REF!</v>
      </c>
      <c r="AO101" s="186" t="e">
        <f>VLOOKUP($AD101,#REF!,12,FALSE)</f>
        <v>#REF!</v>
      </c>
      <c r="AP101" s="186" t="e">
        <f>VLOOKUP($AD101,#REF!,13,FALSE)</f>
        <v>#REF!</v>
      </c>
      <c r="AQ101" s="456" t="s">
        <v>447</v>
      </c>
      <c r="AR101" s="58" t="s">
        <v>373</v>
      </c>
      <c r="AS101" s="456" t="s">
        <v>446</v>
      </c>
      <c r="AT101" s="441"/>
      <c r="AU101" s="513" t="s">
        <v>309</v>
      </c>
      <c r="AV101" s="513"/>
      <c r="AW101" s="411" t="s">
        <v>470</v>
      </c>
      <c r="AX101" s="184" t="s">
        <v>387</v>
      </c>
      <c r="AY101" s="177" t="s">
        <v>388</v>
      </c>
      <c r="AZ101" s="58" t="s">
        <v>373</v>
      </c>
      <c r="BA101" s="506" t="s">
        <v>383</v>
      </c>
      <c r="BB101" s="506" t="s">
        <v>381</v>
      </c>
      <c r="BC101" s="2" t="s">
        <v>65</v>
      </c>
    </row>
    <row r="102" spans="1:55" ht="24" hidden="1" customHeight="1" x14ac:dyDescent="0.2">
      <c r="A102" s="430"/>
      <c r="B102" s="304" t="s">
        <v>137</v>
      </c>
      <c r="C102" s="304" t="s">
        <v>138</v>
      </c>
      <c r="D102" s="456" t="s">
        <v>139</v>
      </c>
      <c r="E102" s="304" t="s">
        <v>232</v>
      </c>
      <c r="F102" s="456" t="s">
        <v>65</v>
      </c>
      <c r="G102" s="456" t="s">
        <v>140</v>
      </c>
      <c r="H102" s="16" t="s">
        <v>150</v>
      </c>
      <c r="I102" s="463" t="s">
        <v>118</v>
      </c>
      <c r="J102" s="456" t="s">
        <v>443</v>
      </c>
      <c r="K102" s="501" t="s">
        <v>64</v>
      </c>
      <c r="L102" s="573" t="s">
        <v>65</v>
      </c>
      <c r="M102" s="501">
        <v>1905042</v>
      </c>
      <c r="N102" s="574" t="s">
        <v>116</v>
      </c>
      <c r="O102" s="501"/>
      <c r="P102" s="501" t="s">
        <v>117</v>
      </c>
      <c r="Q102" s="575" t="s">
        <v>118</v>
      </c>
      <c r="R102" s="505" t="s">
        <v>119</v>
      </c>
      <c r="S102" s="416" t="s">
        <v>233</v>
      </c>
      <c r="T102" s="148">
        <f t="shared" si="13"/>
        <v>2</v>
      </c>
      <c r="U102" s="4" t="s">
        <v>444</v>
      </c>
      <c r="V102" s="8">
        <v>0</v>
      </c>
      <c r="W102" s="8">
        <v>0</v>
      </c>
      <c r="X102" s="8">
        <v>1</v>
      </c>
      <c r="Y102" s="8">
        <v>1</v>
      </c>
      <c r="Z102" s="403">
        <f t="shared" si="14"/>
        <v>2</v>
      </c>
      <c r="AA102" s="407">
        <v>45373</v>
      </c>
      <c r="AB102" s="407">
        <v>45572</v>
      </c>
      <c r="AC102" s="454"/>
      <c r="AD102" s="509"/>
      <c r="AE102" s="430" t="s">
        <v>213</v>
      </c>
      <c r="AF102" s="430" t="s">
        <v>333</v>
      </c>
      <c r="AG102" s="454"/>
      <c r="AH102" s="8">
        <v>0</v>
      </c>
      <c r="AI102" s="8">
        <v>0</v>
      </c>
      <c r="AJ102" s="8">
        <v>1</v>
      </c>
      <c r="AK102" s="239">
        <v>0</v>
      </c>
      <c r="AL102" s="150">
        <f t="shared" si="15"/>
        <v>1</v>
      </c>
      <c r="AM102" s="186" t="e">
        <f>VLOOKUP($AD102,#REF!,10,FALSE)</f>
        <v>#REF!</v>
      </c>
      <c r="AN102" s="186" t="e">
        <f>VLOOKUP($AD102,#REF!,11,FALSE)</f>
        <v>#REF!</v>
      </c>
      <c r="AO102" s="186" t="e">
        <f>VLOOKUP($AD102,#REF!,12,FALSE)</f>
        <v>#REF!</v>
      </c>
      <c r="AP102" s="186" t="e">
        <f>VLOOKUP($AD102,#REF!,13,FALSE)</f>
        <v>#REF!</v>
      </c>
      <c r="AQ102" s="456" t="s">
        <v>447</v>
      </c>
      <c r="AR102" s="58" t="s">
        <v>373</v>
      </c>
      <c r="AS102" s="456" t="s">
        <v>446</v>
      </c>
      <c r="AT102" s="441"/>
      <c r="AU102" s="499" t="s">
        <v>357</v>
      </c>
      <c r="AV102" s="499"/>
      <c r="AW102" s="420" t="s">
        <v>461</v>
      </c>
      <c r="AX102" s="184" t="s">
        <v>387</v>
      </c>
      <c r="AY102" s="177" t="s">
        <v>388</v>
      </c>
      <c r="AZ102" s="58" t="s">
        <v>373</v>
      </c>
      <c r="BA102" s="506" t="s">
        <v>383</v>
      </c>
      <c r="BB102" s="506" t="s">
        <v>381</v>
      </c>
      <c r="BC102" s="2" t="s">
        <v>65</v>
      </c>
    </row>
    <row r="103" spans="1:55" ht="66" hidden="1" customHeight="1" x14ac:dyDescent="0.3">
      <c r="A103" s="522"/>
      <c r="B103" s="520"/>
      <c r="C103" s="520"/>
      <c r="D103" s="520"/>
      <c r="E103" s="520"/>
      <c r="F103" s="520"/>
      <c r="G103" s="520"/>
      <c r="H103" s="521"/>
      <c r="I103" s="522"/>
      <c r="J103" s="522"/>
      <c r="K103" s="521"/>
      <c r="L103" s="521"/>
      <c r="M103" s="521"/>
      <c r="N103" s="520"/>
      <c r="O103" s="521"/>
      <c r="P103" s="521"/>
      <c r="Q103" s="521"/>
      <c r="S103" s="521"/>
      <c r="T103" s="520"/>
      <c r="U103" s="520"/>
      <c r="V103" s="520"/>
      <c r="W103" s="520"/>
      <c r="X103" s="520"/>
      <c r="Y103" s="520"/>
      <c r="Z103" s="520"/>
      <c r="AA103" s="520"/>
      <c r="AB103" s="520"/>
      <c r="AE103" s="522"/>
      <c r="AF103" s="522"/>
      <c r="AH103" s="531"/>
      <c r="AI103" s="531"/>
      <c r="AJ103" s="531"/>
      <c r="AK103" s="531"/>
      <c r="AL103" s="530"/>
      <c r="AM103" s="531"/>
      <c r="AN103" s="531"/>
      <c r="AO103" s="531"/>
      <c r="AP103" s="531"/>
      <c r="AQ103" s="522"/>
      <c r="AR103" s="520"/>
      <c r="AS103" s="520"/>
      <c r="AT103" s="533"/>
      <c r="AX103" s="526"/>
      <c r="AY103" s="521"/>
      <c r="AZ103" s="521"/>
      <c r="BA103" s="521"/>
      <c r="BB103" s="521"/>
    </row>
    <row r="104" spans="1:55" ht="15" customHeight="1" x14ac:dyDescent="0.3">
      <c r="A104" s="522"/>
      <c r="B104" s="520"/>
      <c r="C104" s="520"/>
      <c r="D104" s="520"/>
      <c r="E104" s="520"/>
      <c r="F104" s="520"/>
      <c r="G104" s="520"/>
      <c r="H104" s="521"/>
      <c r="I104" s="522"/>
      <c r="J104" s="522"/>
      <c r="K104" s="521"/>
      <c r="L104" s="521"/>
      <c r="M104" s="521"/>
      <c r="N104" s="520"/>
      <c r="O104" s="521"/>
      <c r="P104" s="521"/>
      <c r="Q104" s="521"/>
      <c r="T104" s="520"/>
      <c r="U104" s="520"/>
      <c r="V104" s="628">
        <f>V66+V67</f>
        <v>62166015.849999905</v>
      </c>
      <c r="W104" s="628"/>
      <c r="X104" s="628"/>
      <c r="Y104" s="520"/>
      <c r="Z104" s="520"/>
      <c r="AA104" s="520"/>
      <c r="AB104" s="520"/>
      <c r="AE104" s="522"/>
      <c r="AF104" s="522"/>
      <c r="AH104" s="531"/>
      <c r="AI104" s="531"/>
      <c r="AJ104" s="531"/>
      <c r="AK104" s="531"/>
      <c r="AL104" s="530"/>
      <c r="AM104" s="531"/>
      <c r="AN104" s="531"/>
      <c r="AO104" s="531"/>
      <c r="AP104" s="531"/>
      <c r="AQ104" s="522"/>
      <c r="AR104" s="520"/>
      <c r="AS104" s="520"/>
      <c r="AT104" s="533"/>
      <c r="AX104" s="526"/>
      <c r="AY104" s="521"/>
      <c r="AZ104" s="521"/>
      <c r="BA104" s="521"/>
      <c r="BB104" s="521"/>
    </row>
    <row r="105" spans="1:55" ht="15" customHeight="1" x14ac:dyDescent="0.3">
      <c r="A105" s="522"/>
      <c r="B105" s="520"/>
      <c r="C105" s="520"/>
      <c r="D105" s="520"/>
      <c r="E105" s="520"/>
      <c r="F105" s="520"/>
      <c r="G105" s="520"/>
      <c r="H105" s="521"/>
      <c r="I105" s="522"/>
      <c r="J105" s="522"/>
      <c r="K105" s="521"/>
      <c r="L105" s="521"/>
      <c r="M105" s="521"/>
      <c r="N105" s="520"/>
      <c r="O105" s="521"/>
      <c r="P105" s="521"/>
      <c r="Q105" s="521"/>
      <c r="S105" s="521"/>
      <c r="T105" s="520"/>
      <c r="U105" s="520"/>
      <c r="V105" s="520"/>
      <c r="W105" s="520"/>
      <c r="X105" s="520"/>
      <c r="Y105" s="520"/>
      <c r="Z105" s="520"/>
      <c r="AA105" s="520"/>
      <c r="AB105" s="520"/>
      <c r="AE105" s="522"/>
      <c r="AF105" s="522"/>
      <c r="AH105" s="531"/>
      <c r="AI105" s="531"/>
      <c r="AJ105" s="531"/>
      <c r="AK105" s="531"/>
      <c r="AL105" s="530"/>
      <c r="AM105" s="531"/>
      <c r="AN105" s="531"/>
      <c r="AO105" s="531"/>
      <c r="AP105" s="531"/>
      <c r="AQ105" s="522"/>
      <c r="AR105" s="520"/>
      <c r="AS105" s="520"/>
      <c r="AT105" s="533"/>
      <c r="AX105" s="526"/>
      <c r="AY105" s="521"/>
      <c r="AZ105" s="521"/>
      <c r="BA105" s="521"/>
      <c r="BB105" s="521"/>
    </row>
    <row r="106" spans="1:55" ht="27.75" customHeight="1" x14ac:dyDescent="0.3">
      <c r="A106" s="522"/>
      <c r="B106" s="520"/>
      <c r="C106" s="520"/>
      <c r="D106" s="520"/>
      <c r="E106" s="520"/>
      <c r="F106" s="520"/>
      <c r="G106" s="520"/>
      <c r="H106" s="521"/>
      <c r="I106" s="522"/>
      <c r="J106" s="522"/>
      <c r="K106" s="521"/>
      <c r="L106" s="521"/>
      <c r="M106" s="521"/>
      <c r="N106" s="520"/>
      <c r="O106" s="521"/>
      <c r="P106" s="521"/>
      <c r="Q106" s="521"/>
      <c r="R106" s="589" t="s">
        <v>767</v>
      </c>
      <c r="S106" s="598">
        <f>R61+S66</f>
        <v>1807603457</v>
      </c>
      <c r="T106" s="520"/>
      <c r="U106" s="520"/>
      <c r="V106" s="627">
        <f>V63+V104</f>
        <v>1807603457</v>
      </c>
      <c r="W106" s="627"/>
      <c r="X106" s="627"/>
      <c r="Y106" s="520"/>
      <c r="Z106" s="520"/>
      <c r="AA106" s="520"/>
      <c r="AB106" s="520"/>
      <c r="AE106" s="522"/>
      <c r="AF106" s="522"/>
      <c r="AH106" s="531"/>
      <c r="AI106" s="531"/>
      <c r="AJ106" s="531"/>
      <c r="AK106" s="531"/>
      <c r="AL106" s="530"/>
      <c r="AM106" s="531"/>
      <c r="AN106" s="531"/>
      <c r="AO106" s="531"/>
      <c r="AP106" s="531"/>
      <c r="AQ106" s="522"/>
      <c r="AR106" s="520"/>
      <c r="AS106" s="520"/>
      <c r="AT106" s="533"/>
      <c r="AX106" s="526"/>
      <c r="AY106" s="521"/>
      <c r="AZ106" s="521"/>
      <c r="BA106" s="521"/>
      <c r="BB106" s="521"/>
    </row>
    <row r="107" spans="1:55" ht="15" customHeight="1" x14ac:dyDescent="0.3">
      <c r="A107" s="522"/>
      <c r="B107" s="520"/>
      <c r="C107" s="520"/>
      <c r="D107" s="520"/>
      <c r="E107" s="520"/>
      <c r="F107" s="520"/>
      <c r="G107" s="520"/>
      <c r="H107" s="521"/>
      <c r="I107" s="522"/>
      <c r="J107" s="522"/>
      <c r="K107" s="521"/>
      <c r="L107" s="521"/>
      <c r="M107" s="521"/>
      <c r="N107" s="520"/>
      <c r="O107" s="521"/>
      <c r="P107" s="521"/>
      <c r="Q107" s="521"/>
      <c r="S107" s="521"/>
      <c r="T107" s="520"/>
      <c r="U107" s="520"/>
      <c r="V107" s="520"/>
      <c r="W107" s="520"/>
      <c r="X107" s="520"/>
      <c r="Y107" s="520"/>
      <c r="Z107" s="520"/>
      <c r="AA107" s="520"/>
      <c r="AB107" s="520"/>
      <c r="AE107" s="522"/>
      <c r="AF107" s="522"/>
      <c r="AH107" s="531"/>
      <c r="AI107" s="531"/>
      <c r="AJ107" s="531"/>
      <c r="AK107" s="531"/>
      <c r="AL107" s="530"/>
      <c r="AM107" s="531"/>
      <c r="AN107" s="531"/>
      <c r="AO107" s="531"/>
      <c r="AP107" s="531"/>
      <c r="AQ107" s="522"/>
      <c r="AR107" s="520"/>
      <c r="AS107" s="520"/>
      <c r="AT107" s="533"/>
      <c r="AX107" s="526"/>
      <c r="AY107" s="521"/>
      <c r="AZ107" s="521"/>
      <c r="BA107" s="521"/>
      <c r="BB107" s="521"/>
    </row>
    <row r="108" spans="1:55" ht="15" customHeight="1" x14ac:dyDescent="0.3">
      <c r="A108" s="522"/>
      <c r="B108" s="520"/>
      <c r="C108" s="520"/>
      <c r="D108" s="520"/>
      <c r="E108" s="520"/>
      <c r="F108" s="520"/>
      <c r="G108" s="520"/>
      <c r="H108" s="521"/>
      <c r="I108" s="522"/>
      <c r="J108" s="522"/>
      <c r="K108" s="521"/>
      <c r="L108" s="521"/>
      <c r="M108" s="521"/>
      <c r="N108" s="520"/>
      <c r="O108" s="521"/>
      <c r="P108" s="521"/>
      <c r="Q108" s="521"/>
      <c r="S108" s="521"/>
      <c r="T108" s="520"/>
      <c r="U108" s="520"/>
      <c r="V108" s="520"/>
      <c r="W108" s="520"/>
      <c r="X108" s="520"/>
      <c r="Y108" s="520"/>
      <c r="Z108" s="520"/>
      <c r="AA108" s="520"/>
      <c r="AB108" s="520"/>
      <c r="AE108" s="522"/>
      <c r="AF108" s="522"/>
      <c r="AH108" s="531"/>
      <c r="AI108" s="531"/>
      <c r="AJ108" s="531"/>
      <c r="AK108" s="531"/>
      <c r="AL108" s="530"/>
      <c r="AM108" s="531"/>
      <c r="AN108" s="531"/>
      <c r="AO108" s="531"/>
      <c r="AP108" s="531"/>
      <c r="AQ108" s="522"/>
      <c r="AR108" s="520"/>
      <c r="AS108" s="520"/>
      <c r="AT108" s="533"/>
      <c r="AX108" s="526"/>
      <c r="AY108" s="521"/>
      <c r="AZ108" s="521"/>
      <c r="BA108" s="521"/>
      <c r="BB108" s="521"/>
    </row>
    <row r="109" spans="1:55" ht="15" customHeight="1" x14ac:dyDescent="0.3">
      <c r="A109" s="522"/>
      <c r="B109" s="520"/>
      <c r="C109" s="520"/>
      <c r="D109" s="520"/>
      <c r="E109" s="520"/>
      <c r="F109" s="520"/>
      <c r="G109" s="520"/>
      <c r="H109" s="521"/>
      <c r="I109" s="522"/>
      <c r="J109" s="522"/>
      <c r="K109" s="521"/>
      <c r="L109" s="521"/>
      <c r="M109" s="521"/>
      <c r="N109" s="520"/>
      <c r="O109" s="521"/>
      <c r="P109" s="521"/>
      <c r="Q109" s="521"/>
      <c r="S109" s="521"/>
      <c r="T109" s="520"/>
      <c r="U109" s="520"/>
      <c r="V109" s="520"/>
      <c r="W109" s="520"/>
      <c r="X109" s="520"/>
      <c r="Y109" s="520"/>
      <c r="Z109" s="520"/>
      <c r="AA109" s="520"/>
      <c r="AB109" s="520"/>
      <c r="AE109" s="522"/>
      <c r="AF109" s="522"/>
      <c r="AH109" s="531"/>
      <c r="AI109" s="531"/>
      <c r="AJ109" s="531"/>
      <c r="AK109" s="531"/>
      <c r="AL109" s="530"/>
      <c r="AM109" s="531"/>
      <c r="AN109" s="531"/>
      <c r="AO109" s="531"/>
      <c r="AP109" s="531"/>
      <c r="AQ109" s="522"/>
      <c r="AR109" s="520"/>
      <c r="AS109" s="520"/>
      <c r="AT109" s="533"/>
      <c r="AX109" s="526"/>
      <c r="AY109" s="521"/>
      <c r="AZ109" s="521"/>
      <c r="BA109" s="521"/>
      <c r="BB109" s="521"/>
    </row>
    <row r="110" spans="1:55" ht="15" customHeight="1" x14ac:dyDescent="0.3">
      <c r="A110" s="522"/>
      <c r="B110" s="520"/>
      <c r="C110" s="520"/>
      <c r="D110" s="520"/>
      <c r="E110" s="520"/>
      <c r="F110" s="520"/>
      <c r="G110" s="520"/>
      <c r="H110" s="521"/>
      <c r="I110" s="522"/>
      <c r="J110" s="522"/>
      <c r="K110" s="521"/>
      <c r="L110" s="521"/>
      <c r="M110" s="521"/>
      <c r="N110" s="520"/>
      <c r="O110" s="521"/>
      <c r="P110" s="521"/>
      <c r="Q110" s="521"/>
      <c r="S110" s="521"/>
      <c r="T110" s="520"/>
      <c r="U110" s="520"/>
      <c r="V110" s="520"/>
      <c r="W110" s="520"/>
      <c r="X110" s="520"/>
      <c r="Y110" s="520"/>
      <c r="Z110" s="520"/>
      <c r="AA110" s="520"/>
      <c r="AB110" s="520"/>
      <c r="AE110" s="522"/>
      <c r="AF110" s="522"/>
      <c r="AH110" s="531"/>
      <c r="AI110" s="531"/>
      <c r="AJ110" s="531"/>
      <c r="AK110" s="531"/>
      <c r="AL110" s="530"/>
      <c r="AM110" s="531"/>
      <c r="AN110" s="531"/>
      <c r="AO110" s="531"/>
      <c r="AP110" s="531"/>
      <c r="AQ110" s="522"/>
      <c r="AR110" s="520"/>
      <c r="AS110" s="520"/>
      <c r="AT110" s="533"/>
      <c r="AX110" s="526"/>
      <c r="AY110" s="521"/>
      <c r="AZ110" s="521"/>
      <c r="BA110" s="521"/>
      <c r="BB110" s="521"/>
    </row>
    <row r="111" spans="1:55" ht="15" customHeight="1" x14ac:dyDescent="0.3">
      <c r="A111" s="522"/>
      <c r="B111" s="520"/>
      <c r="C111" s="520"/>
      <c r="D111" s="520"/>
      <c r="E111" s="520"/>
      <c r="F111" s="520"/>
      <c r="G111" s="520"/>
      <c r="H111" s="521"/>
      <c r="I111" s="522"/>
      <c r="J111" s="522"/>
      <c r="K111" s="521"/>
      <c r="L111" s="521"/>
      <c r="M111" s="521"/>
      <c r="N111" s="520"/>
      <c r="O111" s="521"/>
      <c r="P111" s="521"/>
      <c r="Q111" s="521"/>
      <c r="S111" s="521"/>
      <c r="T111" s="520"/>
      <c r="U111" s="520"/>
      <c r="V111" s="520"/>
      <c r="W111" s="520"/>
      <c r="X111" s="520"/>
      <c r="Y111" s="520"/>
      <c r="Z111" s="520"/>
      <c r="AA111" s="520"/>
      <c r="AB111" s="520"/>
      <c r="AE111" s="522"/>
      <c r="AF111" s="522"/>
      <c r="AH111" s="531"/>
      <c r="AI111" s="531"/>
      <c r="AJ111" s="531"/>
      <c r="AK111" s="531"/>
      <c r="AL111" s="530"/>
      <c r="AM111" s="531"/>
      <c r="AN111" s="531"/>
      <c r="AO111" s="531"/>
      <c r="AP111" s="531"/>
      <c r="AQ111" s="522"/>
      <c r="AR111" s="520"/>
      <c r="AS111" s="520"/>
      <c r="AT111" s="533"/>
      <c r="AX111" s="526"/>
      <c r="AY111" s="521"/>
      <c r="AZ111" s="521"/>
      <c r="BA111" s="521"/>
      <c r="BB111" s="521"/>
    </row>
    <row r="112" spans="1:55" ht="15" customHeight="1" x14ac:dyDescent="0.3">
      <c r="A112" s="522"/>
      <c r="B112" s="520"/>
      <c r="C112" s="520"/>
      <c r="D112" s="520"/>
      <c r="E112" s="520"/>
      <c r="F112" s="520"/>
      <c r="G112" s="520"/>
      <c r="H112" s="521"/>
      <c r="I112" s="522"/>
      <c r="J112" s="522"/>
      <c r="K112" s="521"/>
      <c r="L112" s="521"/>
      <c r="M112" s="521"/>
      <c r="N112" s="520"/>
      <c r="O112" s="521"/>
      <c r="P112" s="521"/>
      <c r="Q112" s="521"/>
      <c r="S112" s="521"/>
      <c r="T112" s="520"/>
      <c r="U112" s="520"/>
      <c r="V112" s="520"/>
      <c r="W112" s="520"/>
      <c r="X112" s="520"/>
      <c r="Y112" s="520"/>
      <c r="Z112" s="520"/>
      <c r="AA112" s="520"/>
      <c r="AB112" s="520"/>
      <c r="AE112" s="522"/>
      <c r="AF112" s="522"/>
      <c r="AH112" s="531"/>
      <c r="AI112" s="531"/>
      <c r="AJ112" s="531"/>
      <c r="AK112" s="531"/>
      <c r="AL112" s="530"/>
      <c r="AM112" s="531"/>
      <c r="AN112" s="531"/>
      <c r="AO112" s="531"/>
      <c r="AP112" s="531"/>
      <c r="AQ112" s="522"/>
      <c r="AR112" s="520"/>
      <c r="AS112" s="520"/>
      <c r="AT112" s="533"/>
      <c r="AX112" s="526"/>
      <c r="AY112" s="521"/>
      <c r="AZ112" s="521"/>
      <c r="BA112" s="521"/>
      <c r="BB112" s="521"/>
    </row>
    <row r="113" spans="1:54" ht="15" customHeight="1" x14ac:dyDescent="0.3">
      <c r="A113" s="522"/>
      <c r="B113" s="520"/>
      <c r="C113" s="520"/>
      <c r="D113" s="520"/>
      <c r="E113" s="520"/>
      <c r="F113" s="520"/>
      <c r="G113" s="520"/>
      <c r="H113" s="521"/>
      <c r="I113" s="522"/>
      <c r="J113" s="522"/>
      <c r="K113" s="521"/>
      <c r="L113" s="521"/>
      <c r="M113" s="521"/>
      <c r="N113" s="520"/>
      <c r="O113" s="521"/>
      <c r="P113" s="521"/>
      <c r="Q113" s="521"/>
      <c r="S113" s="521"/>
      <c r="T113" s="520"/>
      <c r="U113" s="520"/>
      <c r="V113" s="520"/>
      <c r="W113" s="520"/>
      <c r="X113" s="520"/>
      <c r="Y113" s="520"/>
      <c r="Z113" s="520"/>
      <c r="AA113" s="520"/>
      <c r="AB113" s="520"/>
      <c r="AE113" s="522"/>
      <c r="AF113" s="522"/>
      <c r="AH113" s="531"/>
      <c r="AI113" s="531"/>
      <c r="AJ113" s="531"/>
      <c r="AK113" s="531"/>
      <c r="AL113" s="530"/>
      <c r="AM113" s="531"/>
      <c r="AN113" s="531"/>
      <c r="AO113" s="531"/>
      <c r="AP113" s="531"/>
      <c r="AQ113" s="522"/>
      <c r="AR113" s="520"/>
      <c r="AS113" s="520"/>
      <c r="AT113" s="533"/>
      <c r="AX113" s="526"/>
      <c r="AY113" s="521"/>
      <c r="AZ113" s="521"/>
      <c r="BA113" s="521"/>
      <c r="BB113" s="521"/>
    </row>
    <row r="114" spans="1:54" ht="15" customHeight="1" x14ac:dyDescent="0.3">
      <c r="A114" s="522"/>
      <c r="B114" s="520"/>
      <c r="C114" s="520"/>
      <c r="D114" s="520"/>
      <c r="E114" s="520"/>
      <c r="F114" s="520"/>
      <c r="G114" s="520"/>
      <c r="H114" s="521"/>
      <c r="I114" s="522"/>
      <c r="J114" s="522"/>
      <c r="K114" s="521"/>
      <c r="L114" s="521"/>
      <c r="M114" s="521"/>
      <c r="N114" s="520"/>
      <c r="O114" s="521"/>
      <c r="P114" s="521"/>
      <c r="Q114" s="521"/>
      <c r="S114" s="521"/>
      <c r="T114" s="520"/>
      <c r="U114" s="520"/>
      <c r="V114" s="520"/>
      <c r="W114" s="520"/>
      <c r="X114" s="520"/>
      <c r="Y114" s="520"/>
      <c r="Z114" s="520"/>
      <c r="AA114" s="520"/>
      <c r="AB114" s="520"/>
      <c r="AE114" s="522"/>
      <c r="AF114" s="522"/>
      <c r="AH114" s="531"/>
      <c r="AI114" s="531"/>
      <c r="AJ114" s="531"/>
      <c r="AK114" s="531"/>
      <c r="AL114" s="530"/>
      <c r="AM114" s="531"/>
      <c r="AN114" s="531"/>
      <c r="AO114" s="531"/>
      <c r="AP114" s="531"/>
      <c r="AQ114" s="522"/>
      <c r="AR114" s="520"/>
      <c r="AS114" s="520"/>
      <c r="AT114" s="533"/>
      <c r="AX114" s="526"/>
      <c r="AY114" s="521"/>
      <c r="AZ114" s="521"/>
      <c r="BA114" s="521"/>
      <c r="BB114" s="521"/>
    </row>
    <row r="115" spans="1:54" ht="15" customHeight="1" x14ac:dyDescent="0.3">
      <c r="A115" s="522"/>
      <c r="B115" s="520"/>
      <c r="C115" s="520"/>
      <c r="D115" s="520"/>
      <c r="E115" s="520"/>
      <c r="F115" s="520"/>
      <c r="G115" s="520"/>
      <c r="H115" s="521"/>
      <c r="I115" s="522"/>
      <c r="J115" s="522"/>
      <c r="K115" s="521"/>
      <c r="L115" s="521"/>
      <c r="M115" s="521"/>
      <c r="N115" s="520"/>
      <c r="O115" s="521"/>
      <c r="P115" s="521"/>
      <c r="Q115" s="521"/>
      <c r="S115" s="521"/>
      <c r="T115" s="520"/>
      <c r="U115" s="520"/>
      <c r="V115" s="520"/>
      <c r="W115" s="520"/>
      <c r="X115" s="520"/>
      <c r="Y115" s="520"/>
      <c r="Z115" s="520"/>
      <c r="AA115" s="520"/>
      <c r="AB115" s="520"/>
      <c r="AE115" s="522"/>
      <c r="AF115" s="522"/>
      <c r="AH115" s="531"/>
      <c r="AI115" s="531"/>
      <c r="AJ115" s="531"/>
      <c r="AK115" s="531"/>
      <c r="AL115" s="530"/>
      <c r="AM115" s="531"/>
      <c r="AN115" s="531"/>
      <c r="AO115" s="531"/>
      <c r="AP115" s="531"/>
      <c r="AQ115" s="522"/>
      <c r="AR115" s="520"/>
      <c r="AS115" s="520"/>
      <c r="AT115" s="533"/>
      <c r="AX115" s="526"/>
      <c r="AY115" s="521"/>
      <c r="AZ115" s="521"/>
      <c r="BA115" s="521"/>
      <c r="BB115" s="521"/>
    </row>
    <row r="116" spans="1:54" ht="15" customHeight="1" x14ac:dyDescent="0.3">
      <c r="A116" s="522"/>
      <c r="B116" s="520"/>
      <c r="C116" s="520"/>
      <c r="D116" s="520"/>
      <c r="E116" s="520"/>
      <c r="F116" s="520"/>
      <c r="G116" s="520"/>
      <c r="H116" s="521"/>
      <c r="I116" s="522"/>
      <c r="J116" s="522"/>
      <c r="K116" s="521"/>
      <c r="L116" s="521"/>
      <c r="M116" s="521"/>
      <c r="N116" s="520"/>
      <c r="O116" s="521"/>
      <c r="P116" s="521"/>
      <c r="Q116" s="521"/>
      <c r="S116" s="521"/>
      <c r="T116" s="520"/>
      <c r="U116" s="520"/>
      <c r="V116" s="520"/>
      <c r="W116" s="520"/>
      <c r="X116" s="520"/>
      <c r="Y116" s="520"/>
      <c r="Z116" s="520"/>
      <c r="AA116" s="520"/>
      <c r="AB116" s="520"/>
      <c r="AE116" s="522"/>
      <c r="AF116" s="522"/>
      <c r="AH116" s="531"/>
      <c r="AI116" s="531"/>
      <c r="AJ116" s="531"/>
      <c r="AK116" s="531"/>
      <c r="AL116" s="530"/>
      <c r="AM116" s="531"/>
      <c r="AN116" s="531"/>
      <c r="AO116" s="531"/>
      <c r="AP116" s="531"/>
      <c r="AQ116" s="522"/>
      <c r="AR116" s="520"/>
      <c r="AS116" s="520"/>
      <c r="AT116" s="533"/>
      <c r="AX116" s="526"/>
      <c r="AY116" s="521"/>
      <c r="AZ116" s="521"/>
      <c r="BA116" s="521"/>
      <c r="BB116" s="521"/>
    </row>
    <row r="117" spans="1:54" ht="15" customHeight="1" x14ac:dyDescent="0.3">
      <c r="A117" s="522"/>
      <c r="B117" s="520"/>
      <c r="C117" s="520"/>
      <c r="D117" s="520"/>
      <c r="E117" s="520"/>
      <c r="F117" s="520"/>
      <c r="G117" s="520"/>
      <c r="H117" s="521"/>
      <c r="I117" s="522"/>
      <c r="J117" s="522"/>
      <c r="K117" s="521"/>
      <c r="L117" s="521"/>
      <c r="M117" s="521"/>
      <c r="N117" s="520"/>
      <c r="O117" s="521"/>
      <c r="P117" s="521"/>
      <c r="Q117" s="521"/>
      <c r="S117" s="521"/>
      <c r="T117" s="520"/>
      <c r="U117" s="520"/>
      <c r="V117" s="520"/>
      <c r="W117" s="520"/>
      <c r="X117" s="520"/>
      <c r="Y117" s="520"/>
      <c r="Z117" s="520"/>
      <c r="AA117" s="520"/>
      <c r="AB117" s="520"/>
      <c r="AE117" s="522"/>
      <c r="AF117" s="522"/>
      <c r="AH117" s="531"/>
      <c r="AI117" s="531"/>
      <c r="AJ117" s="531"/>
      <c r="AK117" s="531"/>
      <c r="AL117" s="530"/>
      <c r="AM117" s="531"/>
      <c r="AN117" s="531"/>
      <c r="AO117" s="531"/>
      <c r="AP117" s="531"/>
      <c r="AQ117" s="522"/>
      <c r="AR117" s="520"/>
      <c r="AS117" s="520"/>
      <c r="AT117" s="533"/>
      <c r="AX117" s="526"/>
      <c r="AY117" s="521"/>
      <c r="AZ117" s="521"/>
      <c r="BA117" s="521"/>
      <c r="BB117" s="521"/>
    </row>
    <row r="118" spans="1:54" ht="15" customHeight="1" x14ac:dyDescent="0.3">
      <c r="A118" s="522"/>
      <c r="B118" s="520"/>
      <c r="C118" s="520"/>
      <c r="D118" s="520"/>
      <c r="E118" s="520"/>
      <c r="F118" s="520"/>
      <c r="G118" s="520"/>
      <c r="H118" s="521"/>
      <c r="I118" s="522"/>
      <c r="J118" s="522"/>
      <c r="K118" s="521"/>
      <c r="L118" s="521"/>
      <c r="M118" s="521"/>
      <c r="N118" s="520"/>
      <c r="O118" s="521"/>
      <c r="P118" s="521"/>
      <c r="Q118" s="521"/>
      <c r="S118" s="521"/>
      <c r="T118" s="520"/>
      <c r="U118" s="520"/>
      <c r="V118" s="520"/>
      <c r="W118" s="520"/>
      <c r="X118" s="520"/>
      <c r="Y118" s="520"/>
      <c r="Z118" s="520"/>
      <c r="AA118" s="520"/>
      <c r="AB118" s="520"/>
      <c r="AE118" s="522"/>
      <c r="AF118" s="522"/>
      <c r="AH118" s="531"/>
      <c r="AI118" s="531"/>
      <c r="AJ118" s="531"/>
      <c r="AK118" s="531"/>
      <c r="AL118" s="530"/>
      <c r="AM118" s="531"/>
      <c r="AN118" s="531"/>
      <c r="AO118" s="531"/>
      <c r="AP118" s="531"/>
      <c r="AQ118" s="522"/>
      <c r="AR118" s="520"/>
      <c r="AS118" s="520"/>
      <c r="AT118" s="533"/>
      <c r="AX118" s="526"/>
      <c r="AY118" s="521"/>
      <c r="AZ118" s="521"/>
      <c r="BA118" s="521"/>
      <c r="BB118" s="521"/>
    </row>
    <row r="119" spans="1:54" ht="15" customHeight="1" x14ac:dyDescent="0.3">
      <c r="A119" s="522"/>
      <c r="B119" s="520"/>
      <c r="C119" s="520"/>
      <c r="D119" s="520"/>
      <c r="E119" s="520"/>
      <c r="F119" s="520"/>
      <c r="G119" s="520"/>
      <c r="H119" s="521"/>
      <c r="I119" s="522"/>
      <c r="J119" s="522"/>
      <c r="K119" s="521"/>
      <c r="L119" s="521"/>
      <c r="M119" s="521"/>
      <c r="N119" s="520"/>
      <c r="O119" s="521"/>
      <c r="P119" s="521"/>
      <c r="Q119" s="521"/>
      <c r="S119" s="521"/>
      <c r="T119" s="520"/>
      <c r="U119" s="520"/>
      <c r="V119" s="520"/>
      <c r="W119" s="520"/>
      <c r="X119" s="520"/>
      <c r="Y119" s="520"/>
      <c r="Z119" s="520"/>
      <c r="AA119" s="520"/>
      <c r="AB119" s="520"/>
      <c r="AE119" s="522"/>
      <c r="AF119" s="522"/>
      <c r="AH119" s="531"/>
      <c r="AI119" s="531"/>
      <c r="AJ119" s="531"/>
      <c r="AK119" s="531"/>
      <c r="AL119" s="530"/>
      <c r="AM119" s="531"/>
      <c r="AN119" s="531"/>
      <c r="AO119" s="531"/>
      <c r="AP119" s="531"/>
      <c r="AQ119" s="522"/>
      <c r="AR119" s="520"/>
      <c r="AS119" s="520"/>
      <c r="AT119" s="533"/>
      <c r="AX119" s="526"/>
      <c r="AY119" s="521"/>
      <c r="AZ119" s="521"/>
      <c r="BA119" s="521"/>
      <c r="BB119" s="521"/>
    </row>
    <row r="120" spans="1:54" ht="15" customHeight="1" x14ac:dyDescent="0.3">
      <c r="A120" s="522"/>
      <c r="B120" s="520"/>
      <c r="C120" s="520"/>
      <c r="D120" s="520"/>
      <c r="E120" s="520"/>
      <c r="F120" s="520"/>
      <c r="G120" s="520"/>
      <c r="H120" s="521"/>
      <c r="I120" s="522"/>
      <c r="J120" s="522"/>
      <c r="K120" s="521"/>
      <c r="L120" s="521"/>
      <c r="M120" s="521"/>
      <c r="N120" s="520"/>
      <c r="O120" s="521"/>
      <c r="P120" s="521"/>
      <c r="Q120" s="521"/>
      <c r="S120" s="521"/>
      <c r="T120" s="520"/>
      <c r="U120" s="520"/>
      <c r="V120" s="520"/>
      <c r="W120" s="520"/>
      <c r="X120" s="520"/>
      <c r="Y120" s="520"/>
      <c r="Z120" s="520"/>
      <c r="AA120" s="520"/>
      <c r="AB120" s="520"/>
      <c r="AE120" s="522"/>
      <c r="AF120" s="522"/>
      <c r="AH120" s="531"/>
      <c r="AI120" s="531"/>
      <c r="AJ120" s="531"/>
      <c r="AK120" s="531"/>
      <c r="AL120" s="530"/>
      <c r="AM120" s="531"/>
      <c r="AN120" s="531"/>
      <c r="AO120" s="531"/>
      <c r="AP120" s="531"/>
      <c r="AQ120" s="522"/>
      <c r="AR120" s="520"/>
      <c r="AS120" s="520"/>
      <c r="AT120" s="533"/>
      <c r="AX120" s="526"/>
      <c r="AY120" s="521"/>
      <c r="AZ120" s="521"/>
      <c r="BA120" s="521"/>
      <c r="BB120" s="521"/>
    </row>
    <row r="121" spans="1:54" ht="15" customHeight="1" x14ac:dyDescent="0.3">
      <c r="A121" s="522"/>
      <c r="B121" s="520"/>
      <c r="C121" s="520"/>
      <c r="D121" s="520"/>
      <c r="E121" s="520"/>
      <c r="F121" s="520"/>
      <c r="G121" s="520"/>
      <c r="H121" s="521"/>
      <c r="I121" s="522"/>
      <c r="J121" s="522"/>
      <c r="K121" s="521"/>
      <c r="L121" s="521"/>
      <c r="M121" s="521"/>
      <c r="N121" s="520"/>
      <c r="O121" s="521"/>
      <c r="P121" s="521"/>
      <c r="Q121" s="521"/>
      <c r="S121" s="521"/>
      <c r="T121" s="520"/>
      <c r="U121" s="520"/>
      <c r="V121" s="520"/>
      <c r="W121" s="520"/>
      <c r="X121" s="520"/>
      <c r="Y121" s="520"/>
      <c r="Z121" s="520"/>
      <c r="AA121" s="520"/>
      <c r="AB121" s="520"/>
      <c r="AE121" s="522"/>
      <c r="AF121" s="522"/>
      <c r="AH121" s="531"/>
      <c r="AI121" s="531"/>
      <c r="AJ121" s="531"/>
      <c r="AK121" s="531"/>
      <c r="AL121" s="530"/>
      <c r="AM121" s="531"/>
      <c r="AN121" s="531"/>
      <c r="AO121" s="531"/>
      <c r="AP121" s="531"/>
      <c r="AQ121" s="522"/>
      <c r="AR121" s="520"/>
      <c r="AS121" s="520"/>
      <c r="AT121" s="533"/>
      <c r="AX121" s="526"/>
      <c r="AY121" s="521"/>
      <c r="AZ121" s="521"/>
      <c r="BA121" s="521"/>
      <c r="BB121" s="521"/>
    </row>
    <row r="122" spans="1:54" ht="15" customHeight="1" x14ac:dyDescent="0.3">
      <c r="A122" s="522"/>
      <c r="B122" s="520"/>
      <c r="C122" s="520"/>
      <c r="D122" s="520"/>
      <c r="E122" s="520"/>
      <c r="F122" s="520"/>
      <c r="G122" s="520"/>
      <c r="H122" s="521"/>
      <c r="I122" s="522"/>
      <c r="J122" s="522"/>
      <c r="K122" s="521"/>
      <c r="L122" s="521"/>
      <c r="M122" s="521"/>
      <c r="N122" s="520"/>
      <c r="O122" s="521"/>
      <c r="P122" s="521"/>
      <c r="Q122" s="521"/>
      <c r="S122" s="521"/>
      <c r="T122" s="520"/>
      <c r="U122" s="520"/>
      <c r="V122" s="520"/>
      <c r="W122" s="520"/>
      <c r="X122" s="520"/>
      <c r="Y122" s="520"/>
      <c r="Z122" s="520"/>
      <c r="AA122" s="520"/>
      <c r="AB122" s="520"/>
      <c r="AE122" s="522"/>
      <c r="AF122" s="522"/>
      <c r="AH122" s="531"/>
      <c r="AI122" s="531"/>
      <c r="AJ122" s="531"/>
      <c r="AK122" s="531"/>
      <c r="AL122" s="530"/>
      <c r="AM122" s="531"/>
      <c r="AN122" s="531"/>
      <c r="AO122" s="531"/>
      <c r="AP122" s="531"/>
      <c r="AQ122" s="522"/>
      <c r="AR122" s="520"/>
      <c r="AS122" s="520"/>
      <c r="AT122" s="533"/>
      <c r="AX122" s="526"/>
      <c r="AY122" s="521"/>
      <c r="AZ122" s="521"/>
      <c r="BA122" s="521"/>
      <c r="BB122" s="521"/>
    </row>
    <row r="123" spans="1:54" ht="15" customHeight="1" x14ac:dyDescent="0.3">
      <c r="A123" s="522"/>
      <c r="B123" s="520"/>
      <c r="C123" s="520"/>
      <c r="D123" s="520"/>
      <c r="E123" s="520"/>
      <c r="F123" s="520"/>
      <c r="G123" s="520"/>
      <c r="H123" s="521"/>
      <c r="I123" s="522"/>
      <c r="J123" s="522"/>
      <c r="K123" s="521"/>
      <c r="L123" s="521"/>
      <c r="M123" s="521"/>
      <c r="N123" s="520"/>
      <c r="O123" s="521"/>
      <c r="P123" s="521"/>
      <c r="Q123" s="521"/>
      <c r="S123" s="521"/>
      <c r="T123" s="520"/>
      <c r="U123" s="520"/>
      <c r="V123" s="520"/>
      <c r="W123" s="520"/>
      <c r="X123" s="520"/>
      <c r="Y123" s="520"/>
      <c r="Z123" s="520"/>
      <c r="AA123" s="520"/>
      <c r="AB123" s="520"/>
      <c r="AE123" s="522"/>
      <c r="AF123" s="522"/>
      <c r="AH123" s="531"/>
      <c r="AI123" s="531"/>
      <c r="AJ123" s="531"/>
      <c r="AK123" s="531"/>
      <c r="AL123" s="530"/>
      <c r="AM123" s="531"/>
      <c r="AN123" s="531"/>
      <c r="AO123" s="531"/>
      <c r="AP123" s="531"/>
      <c r="AQ123" s="522"/>
      <c r="AR123" s="520"/>
      <c r="AS123" s="520"/>
      <c r="AT123" s="533"/>
      <c r="AX123" s="526"/>
      <c r="AY123" s="521"/>
      <c r="AZ123" s="521"/>
      <c r="BA123" s="521"/>
      <c r="BB123" s="521"/>
    </row>
    <row r="124" spans="1:54" ht="15" customHeight="1" x14ac:dyDescent="0.3">
      <c r="A124" s="522"/>
      <c r="B124" s="520"/>
      <c r="C124" s="520"/>
      <c r="D124" s="520"/>
      <c r="E124" s="520"/>
      <c r="F124" s="520"/>
      <c r="G124" s="520"/>
      <c r="H124" s="521"/>
      <c r="I124" s="522"/>
      <c r="J124" s="522"/>
      <c r="K124" s="521"/>
      <c r="L124" s="521"/>
      <c r="M124" s="521"/>
      <c r="N124" s="520"/>
      <c r="O124" s="521"/>
      <c r="P124" s="521"/>
      <c r="Q124" s="521"/>
      <c r="S124" s="521"/>
      <c r="T124" s="520"/>
      <c r="U124" s="520"/>
      <c r="V124" s="520"/>
      <c r="W124" s="520"/>
      <c r="X124" s="520"/>
      <c r="Y124" s="520"/>
      <c r="Z124" s="520"/>
      <c r="AA124" s="520"/>
      <c r="AB124" s="520"/>
      <c r="AE124" s="522"/>
      <c r="AF124" s="522"/>
      <c r="AH124" s="531"/>
      <c r="AI124" s="531"/>
      <c r="AJ124" s="531"/>
      <c r="AK124" s="531"/>
      <c r="AL124" s="530"/>
      <c r="AM124" s="531"/>
      <c r="AN124" s="531"/>
      <c r="AO124" s="531"/>
      <c r="AP124" s="531"/>
      <c r="AQ124" s="522"/>
      <c r="AR124" s="520"/>
      <c r="AS124" s="520"/>
      <c r="AT124" s="533"/>
      <c r="AX124" s="526"/>
      <c r="AY124" s="521"/>
      <c r="AZ124" s="521"/>
      <c r="BA124" s="521"/>
      <c r="BB124" s="521"/>
    </row>
    <row r="125" spans="1:54" ht="15" customHeight="1" x14ac:dyDescent="0.3">
      <c r="A125" s="522"/>
      <c r="B125" s="520"/>
      <c r="C125" s="520"/>
      <c r="D125" s="520"/>
      <c r="E125" s="520"/>
      <c r="F125" s="520"/>
      <c r="G125" s="520"/>
      <c r="H125" s="521"/>
      <c r="I125" s="522"/>
      <c r="J125" s="522"/>
      <c r="K125" s="521"/>
      <c r="L125" s="521"/>
      <c r="M125" s="521"/>
      <c r="N125" s="520"/>
      <c r="O125" s="521"/>
      <c r="P125" s="521"/>
      <c r="Q125" s="521"/>
      <c r="S125" s="521"/>
      <c r="T125" s="520"/>
      <c r="U125" s="520"/>
      <c r="V125" s="520"/>
      <c r="W125" s="520"/>
      <c r="X125" s="520"/>
      <c r="Y125" s="520"/>
      <c r="Z125" s="520"/>
      <c r="AA125" s="520"/>
      <c r="AB125" s="520"/>
      <c r="AE125" s="522"/>
      <c r="AF125" s="522"/>
      <c r="AH125" s="531"/>
      <c r="AI125" s="531"/>
      <c r="AJ125" s="531"/>
      <c r="AK125" s="531"/>
      <c r="AL125" s="530"/>
      <c r="AM125" s="531"/>
      <c r="AN125" s="531"/>
      <c r="AO125" s="531"/>
      <c r="AP125" s="531"/>
      <c r="AQ125" s="522"/>
      <c r="AR125" s="520"/>
      <c r="AS125" s="520"/>
      <c r="AT125" s="533"/>
      <c r="AX125" s="526"/>
      <c r="AY125" s="521"/>
      <c r="AZ125" s="521"/>
      <c r="BA125" s="521"/>
      <c r="BB125" s="521"/>
    </row>
    <row r="126" spans="1:54" ht="15" customHeight="1" x14ac:dyDescent="0.3">
      <c r="A126" s="522"/>
      <c r="B126" s="520"/>
      <c r="C126" s="520"/>
      <c r="D126" s="520"/>
      <c r="E126" s="520"/>
      <c r="F126" s="520"/>
      <c r="G126" s="520"/>
      <c r="H126" s="521"/>
      <c r="I126" s="522"/>
      <c r="J126" s="522"/>
      <c r="K126" s="521"/>
      <c r="L126" s="521"/>
      <c r="M126" s="521"/>
      <c r="N126" s="520"/>
      <c r="O126" s="521"/>
      <c r="P126" s="521"/>
      <c r="Q126" s="521"/>
      <c r="S126" s="521"/>
      <c r="T126" s="520"/>
      <c r="U126" s="520"/>
      <c r="V126" s="520"/>
      <c r="W126" s="520"/>
      <c r="X126" s="520"/>
      <c r="Y126" s="520"/>
      <c r="Z126" s="520"/>
      <c r="AA126" s="520"/>
      <c r="AB126" s="520"/>
      <c r="AE126" s="522"/>
      <c r="AF126" s="522"/>
      <c r="AH126" s="531"/>
      <c r="AI126" s="531"/>
      <c r="AJ126" s="531"/>
      <c r="AK126" s="531"/>
      <c r="AL126" s="530"/>
      <c r="AM126" s="531"/>
      <c r="AN126" s="531"/>
      <c r="AO126" s="531"/>
      <c r="AP126" s="531"/>
      <c r="AQ126" s="522"/>
      <c r="AR126" s="520"/>
      <c r="AS126" s="520"/>
      <c r="AT126" s="533"/>
      <c r="AX126" s="526"/>
      <c r="AY126" s="521"/>
      <c r="AZ126" s="521"/>
      <c r="BA126" s="521"/>
      <c r="BB126" s="521"/>
    </row>
    <row r="127" spans="1:54" ht="15" customHeight="1" x14ac:dyDescent="0.3">
      <c r="A127" s="522"/>
      <c r="B127" s="520"/>
      <c r="C127" s="520"/>
      <c r="D127" s="520"/>
      <c r="E127" s="520"/>
      <c r="F127" s="520"/>
      <c r="G127" s="520"/>
      <c r="H127" s="521"/>
      <c r="I127" s="522"/>
      <c r="J127" s="522"/>
      <c r="K127" s="521"/>
      <c r="L127" s="521"/>
      <c r="M127" s="521"/>
      <c r="N127" s="520"/>
      <c r="O127" s="521"/>
      <c r="P127" s="521"/>
      <c r="Q127" s="521"/>
      <c r="S127" s="521"/>
      <c r="T127" s="520"/>
      <c r="U127" s="520"/>
      <c r="V127" s="520"/>
      <c r="W127" s="520"/>
      <c r="X127" s="520"/>
      <c r="Y127" s="520"/>
      <c r="Z127" s="520"/>
      <c r="AA127" s="520"/>
      <c r="AB127" s="520"/>
      <c r="AE127" s="522"/>
      <c r="AF127" s="522"/>
      <c r="AH127" s="531"/>
      <c r="AI127" s="531"/>
      <c r="AJ127" s="531"/>
      <c r="AK127" s="531"/>
      <c r="AL127" s="530"/>
      <c r="AM127" s="531"/>
      <c r="AN127" s="531"/>
      <c r="AO127" s="531"/>
      <c r="AP127" s="531"/>
      <c r="AQ127" s="522"/>
      <c r="AR127" s="520"/>
      <c r="AS127" s="520"/>
      <c r="AT127" s="533"/>
      <c r="AX127" s="526"/>
      <c r="AY127" s="521"/>
      <c r="AZ127" s="521"/>
      <c r="BA127" s="521"/>
      <c r="BB127" s="521"/>
    </row>
    <row r="128" spans="1:54" ht="15" customHeight="1" x14ac:dyDescent="0.3">
      <c r="A128" s="522"/>
      <c r="B128" s="520"/>
      <c r="C128" s="520"/>
      <c r="D128" s="520"/>
      <c r="E128" s="520"/>
      <c r="F128" s="520"/>
      <c r="G128" s="520"/>
      <c r="H128" s="521"/>
      <c r="I128" s="522"/>
      <c r="J128" s="522"/>
      <c r="K128" s="521"/>
      <c r="L128" s="521"/>
      <c r="M128" s="521"/>
      <c r="N128" s="520"/>
      <c r="O128" s="521"/>
      <c r="P128" s="521"/>
      <c r="Q128" s="521"/>
      <c r="S128" s="521"/>
      <c r="T128" s="520"/>
      <c r="U128" s="520"/>
      <c r="V128" s="520"/>
      <c r="W128" s="520"/>
      <c r="X128" s="520"/>
      <c r="Y128" s="520"/>
      <c r="Z128" s="520"/>
      <c r="AA128" s="520"/>
      <c r="AB128" s="520"/>
      <c r="AE128" s="522"/>
      <c r="AF128" s="522"/>
      <c r="AH128" s="531"/>
      <c r="AI128" s="531"/>
      <c r="AJ128" s="531"/>
      <c r="AK128" s="531"/>
      <c r="AL128" s="530"/>
      <c r="AM128" s="531"/>
      <c r="AN128" s="531"/>
      <c r="AO128" s="531"/>
      <c r="AP128" s="531"/>
      <c r="AQ128" s="522"/>
      <c r="AR128" s="520"/>
      <c r="AS128" s="520"/>
      <c r="AT128" s="533"/>
      <c r="AX128" s="526"/>
      <c r="AY128" s="521"/>
      <c r="AZ128" s="521"/>
      <c r="BA128" s="521"/>
      <c r="BB128" s="521"/>
    </row>
    <row r="129" spans="1:54" ht="15" customHeight="1" x14ac:dyDescent="0.3">
      <c r="A129" s="522"/>
      <c r="B129" s="520"/>
      <c r="C129" s="520"/>
      <c r="D129" s="520"/>
      <c r="E129" s="520"/>
      <c r="F129" s="520"/>
      <c r="G129" s="520"/>
      <c r="H129" s="521"/>
      <c r="I129" s="522"/>
      <c r="J129" s="522"/>
      <c r="K129" s="521"/>
      <c r="L129" s="521"/>
      <c r="M129" s="521"/>
      <c r="N129" s="520"/>
      <c r="O129" s="521"/>
      <c r="P129" s="521"/>
      <c r="Q129" s="521"/>
      <c r="S129" s="521"/>
      <c r="T129" s="520"/>
      <c r="U129" s="520"/>
      <c r="V129" s="520"/>
      <c r="W129" s="520"/>
      <c r="X129" s="520"/>
      <c r="Y129" s="520"/>
      <c r="Z129" s="520"/>
      <c r="AA129" s="520"/>
      <c r="AB129" s="520"/>
      <c r="AE129" s="522"/>
      <c r="AF129" s="522"/>
      <c r="AH129" s="531"/>
      <c r="AI129" s="531"/>
      <c r="AJ129" s="531"/>
      <c r="AK129" s="531"/>
      <c r="AL129" s="530"/>
      <c r="AM129" s="531"/>
      <c r="AN129" s="531"/>
      <c r="AO129" s="531"/>
      <c r="AP129" s="531"/>
      <c r="AQ129" s="522"/>
      <c r="AR129" s="520"/>
      <c r="AS129" s="520"/>
      <c r="AT129" s="533"/>
      <c r="AX129" s="526"/>
      <c r="AY129" s="521"/>
      <c r="AZ129" s="521"/>
      <c r="BA129" s="521"/>
      <c r="BB129" s="521"/>
    </row>
    <row r="130" spans="1:54" ht="15" customHeight="1" x14ac:dyDescent="0.3">
      <c r="A130" s="522"/>
      <c r="B130" s="520"/>
      <c r="C130" s="520"/>
      <c r="D130" s="520"/>
      <c r="E130" s="520"/>
      <c r="F130" s="520"/>
      <c r="G130" s="520"/>
      <c r="H130" s="521"/>
      <c r="I130" s="522"/>
      <c r="J130" s="522"/>
      <c r="K130" s="521"/>
      <c r="L130" s="521"/>
      <c r="M130" s="521"/>
      <c r="N130" s="520"/>
      <c r="O130" s="521"/>
      <c r="P130" s="521"/>
      <c r="Q130" s="521"/>
      <c r="S130" s="521"/>
      <c r="T130" s="520"/>
      <c r="U130" s="520"/>
      <c r="V130" s="520"/>
      <c r="W130" s="520"/>
      <c r="X130" s="520"/>
      <c r="Y130" s="520"/>
      <c r="Z130" s="520"/>
      <c r="AA130" s="520"/>
      <c r="AB130" s="520"/>
      <c r="AE130" s="522"/>
      <c r="AF130" s="522"/>
      <c r="AH130" s="531"/>
      <c r="AI130" s="531"/>
      <c r="AJ130" s="531"/>
      <c r="AK130" s="531"/>
      <c r="AL130" s="530"/>
      <c r="AM130" s="531"/>
      <c r="AN130" s="531"/>
      <c r="AO130" s="531"/>
      <c r="AP130" s="531"/>
      <c r="AQ130" s="522"/>
      <c r="AR130" s="520"/>
      <c r="AS130" s="520"/>
      <c r="AT130" s="533"/>
      <c r="AX130" s="526"/>
      <c r="AY130" s="521"/>
      <c r="AZ130" s="521"/>
      <c r="BA130" s="521"/>
      <c r="BB130" s="521"/>
    </row>
    <row r="131" spans="1:54" ht="15" customHeight="1" x14ac:dyDescent="0.3">
      <c r="A131" s="522"/>
      <c r="B131" s="520"/>
      <c r="C131" s="520"/>
      <c r="D131" s="520"/>
      <c r="E131" s="520"/>
      <c r="F131" s="520"/>
      <c r="G131" s="520"/>
      <c r="H131" s="521"/>
      <c r="I131" s="522"/>
      <c r="J131" s="522"/>
      <c r="K131" s="521"/>
      <c r="L131" s="521"/>
      <c r="M131" s="521"/>
      <c r="N131" s="520"/>
      <c r="O131" s="521"/>
      <c r="P131" s="521"/>
      <c r="Q131" s="521"/>
      <c r="S131" s="521"/>
      <c r="T131" s="520"/>
      <c r="U131" s="520"/>
      <c r="V131" s="520"/>
      <c r="W131" s="520"/>
      <c r="X131" s="520"/>
      <c r="Y131" s="520"/>
      <c r="Z131" s="520"/>
      <c r="AA131" s="520"/>
      <c r="AB131" s="520"/>
      <c r="AE131" s="522"/>
      <c r="AF131" s="522"/>
      <c r="AH131" s="531"/>
      <c r="AI131" s="531"/>
      <c r="AJ131" s="531"/>
      <c r="AK131" s="531"/>
      <c r="AL131" s="530"/>
      <c r="AM131" s="531"/>
      <c r="AN131" s="531"/>
      <c r="AO131" s="531"/>
      <c r="AP131" s="531"/>
      <c r="AQ131" s="522"/>
      <c r="AR131" s="520"/>
      <c r="AS131" s="520"/>
      <c r="AT131" s="533"/>
      <c r="AX131" s="526"/>
      <c r="AY131" s="521"/>
      <c r="AZ131" s="521"/>
      <c r="BA131" s="521"/>
      <c r="BB131" s="521"/>
    </row>
    <row r="132" spans="1:54" ht="15" customHeight="1" x14ac:dyDescent="0.3">
      <c r="A132" s="522"/>
      <c r="B132" s="520"/>
      <c r="C132" s="520"/>
      <c r="D132" s="520"/>
      <c r="E132" s="520"/>
      <c r="F132" s="520"/>
      <c r="G132" s="520"/>
      <c r="H132" s="521"/>
      <c r="I132" s="522"/>
      <c r="J132" s="522"/>
      <c r="K132" s="521"/>
      <c r="L132" s="521"/>
      <c r="M132" s="521"/>
      <c r="N132" s="520"/>
      <c r="O132" s="521"/>
      <c r="P132" s="521"/>
      <c r="Q132" s="521"/>
      <c r="S132" s="521"/>
      <c r="T132" s="520"/>
      <c r="U132" s="520"/>
      <c r="V132" s="520"/>
      <c r="W132" s="520"/>
      <c r="X132" s="520"/>
      <c r="Y132" s="520"/>
      <c r="Z132" s="520"/>
      <c r="AA132" s="520"/>
      <c r="AB132" s="520"/>
      <c r="AE132" s="522"/>
      <c r="AF132" s="522"/>
      <c r="AH132" s="531"/>
      <c r="AI132" s="531"/>
      <c r="AJ132" s="531"/>
      <c r="AK132" s="531"/>
      <c r="AL132" s="530"/>
      <c r="AM132" s="531"/>
      <c r="AN132" s="531"/>
      <c r="AO132" s="531"/>
      <c r="AP132" s="531"/>
      <c r="AQ132" s="522"/>
      <c r="AR132" s="520"/>
      <c r="AS132" s="520"/>
      <c r="AT132" s="533"/>
      <c r="AX132" s="526"/>
      <c r="AY132" s="521"/>
      <c r="AZ132" s="521"/>
      <c r="BA132" s="521"/>
      <c r="BB132" s="521"/>
    </row>
    <row r="133" spans="1:54" ht="15" customHeight="1" x14ac:dyDescent="0.3">
      <c r="A133" s="522"/>
      <c r="B133" s="520"/>
      <c r="C133" s="520"/>
      <c r="D133" s="520"/>
      <c r="E133" s="520"/>
      <c r="F133" s="520"/>
      <c r="G133" s="520"/>
      <c r="H133" s="521"/>
      <c r="I133" s="522"/>
      <c r="J133" s="522"/>
      <c r="K133" s="521"/>
      <c r="L133" s="521"/>
      <c r="M133" s="521"/>
      <c r="N133" s="520"/>
      <c r="O133" s="521"/>
      <c r="P133" s="521"/>
      <c r="Q133" s="521"/>
      <c r="S133" s="521"/>
      <c r="T133" s="520"/>
      <c r="U133" s="520"/>
      <c r="V133" s="520"/>
      <c r="W133" s="520"/>
      <c r="X133" s="520"/>
      <c r="Y133" s="520"/>
      <c r="Z133" s="520"/>
      <c r="AA133" s="520"/>
      <c r="AB133" s="520"/>
      <c r="AE133" s="522"/>
      <c r="AF133" s="522"/>
      <c r="AH133" s="531"/>
      <c r="AI133" s="531"/>
      <c r="AJ133" s="531"/>
      <c r="AK133" s="531"/>
      <c r="AL133" s="530"/>
      <c r="AM133" s="531"/>
      <c r="AN133" s="531"/>
      <c r="AO133" s="531"/>
      <c r="AP133" s="531"/>
      <c r="AQ133" s="522"/>
      <c r="AR133" s="520"/>
      <c r="AS133" s="520"/>
      <c r="AT133" s="533"/>
      <c r="AX133" s="526"/>
      <c r="AY133" s="521"/>
      <c r="AZ133" s="521"/>
      <c r="BA133" s="521"/>
      <c r="BB133" s="521"/>
    </row>
    <row r="134" spans="1:54" ht="15" customHeight="1" x14ac:dyDescent="0.3">
      <c r="A134" s="522"/>
      <c r="B134" s="520"/>
      <c r="C134" s="520"/>
      <c r="D134" s="520"/>
      <c r="E134" s="520"/>
      <c r="F134" s="520"/>
      <c r="G134" s="520"/>
      <c r="H134" s="521"/>
      <c r="I134" s="522"/>
      <c r="J134" s="522"/>
      <c r="K134" s="521"/>
      <c r="L134" s="521"/>
      <c r="M134" s="521"/>
      <c r="N134" s="520"/>
      <c r="O134" s="521"/>
      <c r="P134" s="521"/>
      <c r="Q134" s="521"/>
      <c r="S134" s="521"/>
      <c r="T134" s="520"/>
      <c r="U134" s="520"/>
      <c r="V134" s="520"/>
      <c r="W134" s="520"/>
      <c r="X134" s="520"/>
      <c r="Y134" s="520"/>
      <c r="Z134" s="520"/>
      <c r="AA134" s="520"/>
      <c r="AB134" s="520"/>
      <c r="AE134" s="522"/>
      <c r="AF134" s="522"/>
      <c r="AH134" s="531"/>
      <c r="AI134" s="531"/>
      <c r="AJ134" s="531"/>
      <c r="AK134" s="531"/>
      <c r="AL134" s="530"/>
      <c r="AM134" s="531"/>
      <c r="AN134" s="531"/>
      <c r="AO134" s="531"/>
      <c r="AP134" s="531"/>
      <c r="AQ134" s="522"/>
      <c r="AR134" s="520"/>
      <c r="AS134" s="520"/>
      <c r="AT134" s="533"/>
      <c r="AX134" s="526"/>
      <c r="AY134" s="521"/>
      <c r="AZ134" s="521"/>
      <c r="BA134" s="521"/>
      <c r="BB134" s="521"/>
    </row>
    <row r="135" spans="1:54" ht="15" customHeight="1" x14ac:dyDescent="0.3">
      <c r="A135" s="522"/>
      <c r="B135" s="520"/>
      <c r="C135" s="520"/>
      <c r="D135" s="520"/>
      <c r="E135" s="520"/>
      <c r="F135" s="520"/>
      <c r="G135" s="520"/>
      <c r="H135" s="521"/>
      <c r="I135" s="522"/>
      <c r="J135" s="522"/>
      <c r="K135" s="521"/>
      <c r="L135" s="521"/>
      <c r="M135" s="521"/>
      <c r="N135" s="520"/>
      <c r="O135" s="521"/>
      <c r="P135" s="521"/>
      <c r="Q135" s="521"/>
      <c r="S135" s="521"/>
      <c r="T135" s="520"/>
      <c r="U135" s="520"/>
      <c r="V135" s="520"/>
      <c r="W135" s="520"/>
      <c r="X135" s="520"/>
      <c r="Y135" s="520"/>
      <c r="Z135" s="520"/>
      <c r="AA135" s="520"/>
      <c r="AB135" s="520"/>
      <c r="AE135" s="522"/>
      <c r="AF135" s="522"/>
      <c r="AH135" s="531"/>
      <c r="AI135" s="531"/>
      <c r="AJ135" s="531"/>
      <c r="AK135" s="531"/>
      <c r="AL135" s="530"/>
      <c r="AM135" s="531"/>
      <c r="AN135" s="531"/>
      <c r="AO135" s="531"/>
      <c r="AP135" s="531"/>
      <c r="AQ135" s="522"/>
      <c r="AR135" s="520"/>
      <c r="AS135" s="520"/>
      <c r="AT135" s="533"/>
      <c r="AX135" s="526"/>
      <c r="AY135" s="521"/>
      <c r="AZ135" s="521"/>
      <c r="BA135" s="521"/>
      <c r="BB135" s="521"/>
    </row>
    <row r="136" spans="1:54" ht="15" customHeight="1" x14ac:dyDescent="0.3">
      <c r="A136" s="522"/>
      <c r="B136" s="520"/>
      <c r="C136" s="520"/>
      <c r="D136" s="520"/>
      <c r="E136" s="520"/>
      <c r="F136" s="520"/>
      <c r="G136" s="520"/>
      <c r="H136" s="521"/>
      <c r="I136" s="522"/>
      <c r="J136" s="522"/>
      <c r="K136" s="521"/>
      <c r="L136" s="521"/>
      <c r="M136" s="521"/>
      <c r="N136" s="520"/>
      <c r="O136" s="521"/>
      <c r="P136" s="521"/>
      <c r="Q136" s="521"/>
      <c r="S136" s="521"/>
      <c r="T136" s="520"/>
      <c r="U136" s="520"/>
      <c r="V136" s="520"/>
      <c r="W136" s="520"/>
      <c r="X136" s="520"/>
      <c r="Y136" s="520"/>
      <c r="Z136" s="520"/>
      <c r="AA136" s="520"/>
      <c r="AB136" s="520"/>
      <c r="AE136" s="522"/>
      <c r="AF136" s="522"/>
      <c r="AH136" s="531"/>
      <c r="AI136" s="531"/>
      <c r="AJ136" s="531"/>
      <c r="AK136" s="531"/>
      <c r="AL136" s="530"/>
      <c r="AM136" s="531"/>
      <c r="AN136" s="531"/>
      <c r="AO136" s="531"/>
      <c r="AP136" s="531"/>
      <c r="AQ136" s="522"/>
      <c r="AR136" s="520"/>
      <c r="AS136" s="520"/>
      <c r="AT136" s="533"/>
      <c r="AX136" s="526"/>
      <c r="AY136" s="521"/>
      <c r="AZ136" s="521"/>
      <c r="BA136" s="521"/>
      <c r="BB136" s="521"/>
    </row>
    <row r="137" spans="1:54" ht="15" customHeight="1" x14ac:dyDescent="0.3">
      <c r="A137" s="522"/>
      <c r="B137" s="520"/>
      <c r="C137" s="520"/>
      <c r="D137" s="520"/>
      <c r="E137" s="520"/>
      <c r="F137" s="520"/>
      <c r="G137" s="520"/>
      <c r="H137" s="521"/>
      <c r="I137" s="522"/>
      <c r="J137" s="522"/>
      <c r="K137" s="521"/>
      <c r="L137" s="521"/>
      <c r="M137" s="521"/>
      <c r="N137" s="520"/>
      <c r="O137" s="521"/>
      <c r="P137" s="521"/>
      <c r="Q137" s="521"/>
      <c r="S137" s="521"/>
      <c r="T137" s="520"/>
      <c r="U137" s="520"/>
      <c r="V137" s="520"/>
      <c r="W137" s="520"/>
      <c r="X137" s="520"/>
      <c r="Y137" s="520"/>
      <c r="Z137" s="520"/>
      <c r="AA137" s="520"/>
      <c r="AB137" s="520"/>
      <c r="AE137" s="522"/>
      <c r="AF137" s="522"/>
      <c r="AH137" s="531"/>
      <c r="AI137" s="531"/>
      <c r="AJ137" s="531"/>
      <c r="AK137" s="531"/>
      <c r="AL137" s="530"/>
      <c r="AM137" s="531"/>
      <c r="AN137" s="531"/>
      <c r="AO137" s="531"/>
      <c r="AP137" s="531"/>
      <c r="AQ137" s="522"/>
      <c r="AR137" s="520"/>
      <c r="AS137" s="520"/>
      <c r="AT137" s="533"/>
      <c r="AX137" s="526"/>
      <c r="AY137" s="521"/>
      <c r="AZ137" s="521"/>
      <c r="BA137" s="521"/>
      <c r="BB137" s="521"/>
    </row>
    <row r="138" spans="1:54" ht="15" customHeight="1" x14ac:dyDescent="0.3">
      <c r="A138" s="522"/>
      <c r="B138" s="520"/>
      <c r="C138" s="520"/>
      <c r="D138" s="520"/>
      <c r="E138" s="520"/>
      <c r="F138" s="520"/>
      <c r="G138" s="520"/>
      <c r="H138" s="521"/>
      <c r="I138" s="522"/>
      <c r="J138" s="522"/>
      <c r="K138" s="521"/>
      <c r="L138" s="521"/>
      <c r="M138" s="521"/>
      <c r="N138" s="520"/>
      <c r="O138" s="521"/>
      <c r="P138" s="521"/>
      <c r="Q138" s="521"/>
      <c r="S138" s="521"/>
      <c r="T138" s="520"/>
      <c r="U138" s="520"/>
      <c r="V138" s="520"/>
      <c r="W138" s="520"/>
      <c r="X138" s="520"/>
      <c r="Y138" s="520"/>
      <c r="Z138" s="520"/>
      <c r="AA138" s="520"/>
      <c r="AB138" s="520"/>
      <c r="AE138" s="522"/>
      <c r="AF138" s="522"/>
      <c r="AH138" s="531"/>
      <c r="AI138" s="531"/>
      <c r="AJ138" s="531"/>
      <c r="AK138" s="531"/>
      <c r="AL138" s="530"/>
      <c r="AM138" s="531"/>
      <c r="AN138" s="531"/>
      <c r="AO138" s="531"/>
      <c r="AP138" s="531"/>
      <c r="AQ138" s="522"/>
      <c r="AR138" s="520"/>
      <c r="AS138" s="520"/>
      <c r="AT138" s="533"/>
      <c r="AX138" s="526"/>
      <c r="AY138" s="521"/>
      <c r="AZ138" s="521"/>
      <c r="BA138" s="521"/>
      <c r="BB138" s="521"/>
    </row>
    <row r="139" spans="1:54" ht="15" customHeight="1" x14ac:dyDescent="0.3">
      <c r="A139" s="522"/>
      <c r="B139" s="520"/>
      <c r="C139" s="520"/>
      <c r="D139" s="520"/>
      <c r="E139" s="520"/>
      <c r="F139" s="520"/>
      <c r="G139" s="520"/>
      <c r="H139" s="521"/>
      <c r="I139" s="522"/>
      <c r="J139" s="522"/>
      <c r="K139" s="521"/>
      <c r="L139" s="521"/>
      <c r="M139" s="521"/>
      <c r="N139" s="520"/>
      <c r="O139" s="521"/>
      <c r="P139" s="521"/>
      <c r="Q139" s="521"/>
      <c r="S139" s="521"/>
      <c r="T139" s="520"/>
      <c r="U139" s="520"/>
      <c r="V139" s="520"/>
      <c r="W139" s="520"/>
      <c r="X139" s="520"/>
      <c r="Y139" s="520"/>
      <c r="Z139" s="520"/>
      <c r="AA139" s="520"/>
      <c r="AB139" s="520"/>
      <c r="AE139" s="522"/>
      <c r="AF139" s="522"/>
      <c r="AH139" s="531"/>
      <c r="AI139" s="531"/>
      <c r="AJ139" s="531"/>
      <c r="AK139" s="531"/>
      <c r="AL139" s="530"/>
      <c r="AM139" s="531"/>
      <c r="AN139" s="531"/>
      <c r="AO139" s="531"/>
      <c r="AP139" s="531"/>
      <c r="AQ139" s="522"/>
      <c r="AR139" s="520"/>
      <c r="AS139" s="520"/>
      <c r="AT139" s="533"/>
      <c r="AX139" s="526"/>
      <c r="AY139" s="521"/>
      <c r="AZ139" s="521"/>
      <c r="BA139" s="521"/>
      <c r="BB139" s="521"/>
    </row>
    <row r="140" spans="1:54" ht="15" customHeight="1" x14ac:dyDescent="0.3">
      <c r="A140" s="522"/>
      <c r="B140" s="520"/>
      <c r="C140" s="520"/>
      <c r="D140" s="520"/>
      <c r="E140" s="520"/>
      <c r="F140" s="520"/>
      <c r="G140" s="520"/>
      <c r="H140" s="521"/>
      <c r="I140" s="522"/>
      <c r="J140" s="522"/>
      <c r="K140" s="521"/>
      <c r="L140" s="521"/>
      <c r="M140" s="521"/>
      <c r="N140" s="520"/>
      <c r="O140" s="521"/>
      <c r="P140" s="521"/>
      <c r="Q140" s="521"/>
      <c r="S140" s="521"/>
      <c r="T140" s="520"/>
      <c r="U140" s="520"/>
      <c r="V140" s="520"/>
      <c r="W140" s="520"/>
      <c r="X140" s="520"/>
      <c r="Y140" s="520"/>
      <c r="Z140" s="520"/>
      <c r="AA140" s="520"/>
      <c r="AB140" s="520"/>
      <c r="AE140" s="522"/>
      <c r="AF140" s="522"/>
      <c r="AH140" s="531"/>
      <c r="AI140" s="531"/>
      <c r="AJ140" s="531"/>
      <c r="AK140" s="531"/>
      <c r="AL140" s="530"/>
      <c r="AM140" s="531"/>
      <c r="AN140" s="531"/>
      <c r="AO140" s="531"/>
      <c r="AP140" s="531"/>
      <c r="AQ140" s="522"/>
      <c r="AR140" s="520"/>
      <c r="AS140" s="520"/>
      <c r="AT140" s="533"/>
      <c r="AX140" s="526"/>
      <c r="AY140" s="521"/>
      <c r="AZ140" s="521"/>
      <c r="BA140" s="521"/>
      <c r="BB140" s="521"/>
    </row>
    <row r="141" spans="1:54" ht="15" customHeight="1" x14ac:dyDescent="0.3">
      <c r="A141" s="522"/>
      <c r="B141" s="520"/>
      <c r="C141" s="520"/>
      <c r="D141" s="520"/>
      <c r="E141" s="520"/>
      <c r="F141" s="520"/>
      <c r="G141" s="520"/>
      <c r="H141" s="521"/>
      <c r="I141" s="522"/>
      <c r="J141" s="522"/>
      <c r="K141" s="521"/>
      <c r="L141" s="521"/>
      <c r="M141" s="521"/>
      <c r="N141" s="520"/>
      <c r="O141" s="521"/>
      <c r="P141" s="521"/>
      <c r="Q141" s="521"/>
      <c r="S141" s="521"/>
      <c r="T141" s="520"/>
      <c r="U141" s="520"/>
      <c r="V141" s="520"/>
      <c r="W141" s="520"/>
      <c r="X141" s="520"/>
      <c r="Y141" s="520"/>
      <c r="Z141" s="520"/>
      <c r="AA141" s="520"/>
      <c r="AB141" s="520"/>
      <c r="AE141" s="522"/>
      <c r="AF141" s="522"/>
      <c r="AH141" s="531"/>
      <c r="AI141" s="531"/>
      <c r="AJ141" s="531"/>
      <c r="AK141" s="531"/>
      <c r="AL141" s="530"/>
      <c r="AM141" s="531"/>
      <c r="AN141" s="531"/>
      <c r="AO141" s="531"/>
      <c r="AP141" s="531"/>
      <c r="AQ141" s="522"/>
      <c r="AR141" s="520"/>
      <c r="AS141" s="520"/>
      <c r="AT141" s="533"/>
      <c r="AX141" s="526"/>
      <c r="AY141" s="521"/>
      <c r="AZ141" s="521"/>
      <c r="BA141" s="521"/>
      <c r="BB141" s="521"/>
    </row>
    <row r="142" spans="1:54" ht="15" customHeight="1" x14ac:dyDescent="0.3">
      <c r="A142" s="522"/>
      <c r="B142" s="520"/>
      <c r="C142" s="520"/>
      <c r="D142" s="520"/>
      <c r="E142" s="520"/>
      <c r="F142" s="520"/>
      <c r="G142" s="520"/>
      <c r="H142" s="521"/>
      <c r="I142" s="522"/>
      <c r="J142" s="522"/>
      <c r="K142" s="521"/>
      <c r="L142" s="521"/>
      <c r="M142" s="521"/>
      <c r="N142" s="520"/>
      <c r="O142" s="521"/>
      <c r="P142" s="521"/>
      <c r="Q142" s="521"/>
      <c r="S142" s="521"/>
      <c r="T142" s="520"/>
      <c r="U142" s="520"/>
      <c r="V142" s="520"/>
      <c r="W142" s="520"/>
      <c r="X142" s="520"/>
      <c r="Y142" s="520"/>
      <c r="Z142" s="520"/>
      <c r="AA142" s="520"/>
      <c r="AB142" s="520"/>
      <c r="AE142" s="522"/>
      <c r="AF142" s="522"/>
      <c r="AH142" s="531"/>
      <c r="AI142" s="531"/>
      <c r="AJ142" s="531"/>
      <c r="AK142" s="531"/>
      <c r="AL142" s="530"/>
      <c r="AM142" s="531"/>
      <c r="AN142" s="531"/>
      <c r="AO142" s="531"/>
      <c r="AP142" s="531"/>
      <c r="AQ142" s="522"/>
      <c r="AR142" s="520"/>
      <c r="AS142" s="520"/>
      <c r="AT142" s="533"/>
      <c r="AX142" s="526"/>
      <c r="AY142" s="521"/>
      <c r="AZ142" s="521"/>
      <c r="BA142" s="521"/>
      <c r="BB142" s="521"/>
    </row>
    <row r="143" spans="1:54" ht="15" customHeight="1" x14ac:dyDescent="0.3">
      <c r="A143" s="522"/>
      <c r="B143" s="520"/>
      <c r="C143" s="520"/>
      <c r="D143" s="520"/>
      <c r="E143" s="520"/>
      <c r="F143" s="520"/>
      <c r="G143" s="520"/>
      <c r="H143" s="521"/>
      <c r="I143" s="522"/>
      <c r="J143" s="522"/>
      <c r="K143" s="521"/>
      <c r="L143" s="521"/>
      <c r="M143" s="521"/>
      <c r="N143" s="520"/>
      <c r="O143" s="521"/>
      <c r="P143" s="521"/>
      <c r="Q143" s="521"/>
      <c r="S143" s="521"/>
      <c r="T143" s="520"/>
      <c r="U143" s="520"/>
      <c r="V143" s="520"/>
      <c r="W143" s="520"/>
      <c r="X143" s="520"/>
      <c r="Y143" s="520"/>
      <c r="Z143" s="520"/>
      <c r="AA143" s="520"/>
      <c r="AB143" s="520"/>
      <c r="AE143" s="522"/>
      <c r="AF143" s="522"/>
      <c r="AH143" s="531"/>
      <c r="AI143" s="531"/>
      <c r="AJ143" s="531"/>
      <c r="AK143" s="531"/>
      <c r="AL143" s="530"/>
      <c r="AM143" s="531"/>
      <c r="AN143" s="531"/>
      <c r="AO143" s="531"/>
      <c r="AP143" s="531"/>
      <c r="AQ143" s="522"/>
      <c r="AR143" s="520"/>
      <c r="AS143" s="520"/>
      <c r="AT143" s="533"/>
      <c r="AX143" s="526"/>
      <c r="AY143" s="521"/>
      <c r="AZ143" s="521"/>
      <c r="BA143" s="521"/>
      <c r="BB143" s="521"/>
    </row>
    <row r="144" spans="1:54" ht="15" customHeight="1" x14ac:dyDescent="0.3">
      <c r="A144" s="522"/>
      <c r="B144" s="520"/>
      <c r="C144" s="520"/>
      <c r="D144" s="520"/>
      <c r="E144" s="520"/>
      <c r="F144" s="520"/>
      <c r="G144" s="520"/>
      <c r="H144" s="521"/>
      <c r="I144" s="522"/>
      <c r="J144" s="522"/>
      <c r="K144" s="521"/>
      <c r="L144" s="521"/>
      <c r="M144" s="521"/>
      <c r="N144" s="520"/>
      <c r="O144" s="521"/>
      <c r="P144" s="521"/>
      <c r="Q144" s="521"/>
      <c r="S144" s="521"/>
      <c r="T144" s="520"/>
      <c r="U144" s="520"/>
      <c r="V144" s="520"/>
      <c r="W144" s="520"/>
      <c r="X144" s="520"/>
      <c r="Y144" s="520"/>
      <c r="Z144" s="520"/>
      <c r="AA144" s="520"/>
      <c r="AB144" s="520"/>
      <c r="AE144" s="522"/>
      <c r="AF144" s="522"/>
      <c r="AH144" s="531"/>
      <c r="AI144" s="531"/>
      <c r="AJ144" s="531"/>
      <c r="AK144" s="531"/>
      <c r="AL144" s="530"/>
      <c r="AM144" s="531"/>
      <c r="AN144" s="531"/>
      <c r="AO144" s="531"/>
      <c r="AP144" s="531"/>
      <c r="AQ144" s="522"/>
      <c r="AR144" s="520"/>
      <c r="AS144" s="520"/>
      <c r="AT144" s="533"/>
      <c r="AX144" s="526"/>
      <c r="AY144" s="521"/>
      <c r="AZ144" s="521"/>
      <c r="BA144" s="521"/>
      <c r="BB144" s="521"/>
    </row>
    <row r="145" spans="1:54" ht="15" customHeight="1" x14ac:dyDescent="0.3">
      <c r="A145" s="522"/>
      <c r="B145" s="520"/>
      <c r="C145" s="520"/>
      <c r="D145" s="520"/>
      <c r="E145" s="520"/>
      <c r="F145" s="520"/>
      <c r="G145" s="520"/>
      <c r="H145" s="521"/>
      <c r="I145" s="522"/>
      <c r="J145" s="522"/>
      <c r="K145" s="521"/>
      <c r="L145" s="521"/>
      <c r="M145" s="521"/>
      <c r="N145" s="520"/>
      <c r="O145" s="521"/>
      <c r="P145" s="521"/>
      <c r="Q145" s="521"/>
      <c r="S145" s="521"/>
      <c r="T145" s="520"/>
      <c r="U145" s="520"/>
      <c r="V145" s="520"/>
      <c r="W145" s="520"/>
      <c r="X145" s="520"/>
      <c r="Y145" s="520"/>
      <c r="Z145" s="520"/>
      <c r="AA145" s="520"/>
      <c r="AB145" s="520"/>
      <c r="AE145" s="522"/>
      <c r="AF145" s="522"/>
      <c r="AH145" s="531"/>
      <c r="AI145" s="531"/>
      <c r="AJ145" s="531"/>
      <c r="AK145" s="531"/>
      <c r="AL145" s="530"/>
      <c r="AM145" s="531"/>
      <c r="AN145" s="531"/>
      <c r="AO145" s="531"/>
      <c r="AP145" s="531"/>
      <c r="AQ145" s="522"/>
      <c r="AR145" s="520"/>
      <c r="AS145" s="520"/>
      <c r="AT145" s="533"/>
      <c r="AX145" s="526"/>
      <c r="AY145" s="521"/>
      <c r="AZ145" s="521"/>
      <c r="BA145" s="521"/>
      <c r="BB145" s="521"/>
    </row>
    <row r="146" spans="1:54" ht="15" customHeight="1" x14ac:dyDescent="0.3">
      <c r="A146" s="522"/>
      <c r="B146" s="520"/>
      <c r="C146" s="520"/>
      <c r="D146" s="520"/>
      <c r="E146" s="520"/>
      <c r="F146" s="520"/>
      <c r="G146" s="520"/>
      <c r="H146" s="521"/>
      <c r="I146" s="522"/>
      <c r="J146" s="522"/>
      <c r="K146" s="521"/>
      <c r="L146" s="521"/>
      <c r="M146" s="521"/>
      <c r="N146" s="520"/>
      <c r="O146" s="521"/>
      <c r="P146" s="521"/>
      <c r="Q146" s="521"/>
      <c r="S146" s="521"/>
      <c r="T146" s="520"/>
      <c r="U146" s="520"/>
      <c r="V146" s="520"/>
      <c r="W146" s="520"/>
      <c r="X146" s="520"/>
      <c r="Y146" s="520"/>
      <c r="Z146" s="520"/>
      <c r="AA146" s="520"/>
      <c r="AB146" s="520"/>
      <c r="AE146" s="522"/>
      <c r="AF146" s="522"/>
      <c r="AH146" s="531"/>
      <c r="AI146" s="531"/>
      <c r="AJ146" s="531"/>
      <c r="AK146" s="531"/>
      <c r="AL146" s="530"/>
      <c r="AM146" s="531"/>
      <c r="AN146" s="531"/>
      <c r="AO146" s="531"/>
      <c r="AP146" s="531"/>
      <c r="AQ146" s="522"/>
      <c r="AR146" s="520"/>
      <c r="AS146" s="520"/>
      <c r="AT146" s="533"/>
      <c r="AX146" s="526"/>
      <c r="AY146" s="521"/>
      <c r="AZ146" s="521"/>
      <c r="BA146" s="521"/>
      <c r="BB146" s="521"/>
    </row>
    <row r="147" spans="1:54" ht="15" customHeight="1" x14ac:dyDescent="0.3">
      <c r="A147" s="522"/>
      <c r="B147" s="520"/>
      <c r="C147" s="520"/>
      <c r="D147" s="520"/>
      <c r="E147" s="520"/>
      <c r="F147" s="520"/>
      <c r="G147" s="520"/>
      <c r="H147" s="521"/>
      <c r="I147" s="522"/>
      <c r="J147" s="522"/>
      <c r="K147" s="521"/>
      <c r="L147" s="521"/>
      <c r="M147" s="521"/>
      <c r="N147" s="520"/>
      <c r="O147" s="521"/>
      <c r="P147" s="521"/>
      <c r="Q147" s="521"/>
      <c r="S147" s="521"/>
      <c r="T147" s="520"/>
      <c r="U147" s="520"/>
      <c r="V147" s="520"/>
      <c r="W147" s="520"/>
      <c r="X147" s="520"/>
      <c r="Y147" s="520"/>
      <c r="Z147" s="520"/>
      <c r="AA147" s="520"/>
      <c r="AB147" s="520"/>
      <c r="AE147" s="522"/>
      <c r="AF147" s="522"/>
      <c r="AH147" s="531"/>
      <c r="AI147" s="531"/>
      <c r="AJ147" s="531"/>
      <c r="AK147" s="531"/>
      <c r="AL147" s="530"/>
      <c r="AM147" s="531"/>
      <c r="AN147" s="531"/>
      <c r="AO147" s="531"/>
      <c r="AP147" s="531"/>
      <c r="AQ147" s="522"/>
      <c r="AR147" s="520"/>
      <c r="AS147" s="520"/>
      <c r="AT147" s="533"/>
      <c r="AX147" s="526"/>
      <c r="AY147" s="521"/>
      <c r="AZ147" s="521"/>
      <c r="BA147" s="521"/>
      <c r="BB147" s="521"/>
    </row>
    <row r="148" spans="1:54" ht="15" customHeight="1" x14ac:dyDescent="0.3">
      <c r="A148" s="522"/>
      <c r="B148" s="520"/>
      <c r="C148" s="520"/>
      <c r="D148" s="520"/>
      <c r="E148" s="520"/>
      <c r="F148" s="520"/>
      <c r="G148" s="520"/>
      <c r="H148" s="521"/>
      <c r="I148" s="522"/>
      <c r="J148" s="522"/>
      <c r="K148" s="521"/>
      <c r="L148" s="521"/>
      <c r="M148" s="521"/>
      <c r="N148" s="520"/>
      <c r="O148" s="521"/>
      <c r="P148" s="521"/>
      <c r="Q148" s="521"/>
      <c r="S148" s="521"/>
      <c r="T148" s="520"/>
      <c r="U148" s="520"/>
      <c r="V148" s="520"/>
      <c r="W148" s="520"/>
      <c r="X148" s="520"/>
      <c r="Y148" s="520"/>
      <c r="Z148" s="520"/>
      <c r="AA148" s="520"/>
      <c r="AB148" s="520"/>
      <c r="AE148" s="522"/>
      <c r="AF148" s="522"/>
      <c r="AH148" s="531"/>
      <c r="AI148" s="531"/>
      <c r="AJ148" s="531"/>
      <c r="AK148" s="531"/>
      <c r="AL148" s="530"/>
      <c r="AM148" s="531"/>
      <c r="AN148" s="531"/>
      <c r="AO148" s="531"/>
      <c r="AP148" s="531"/>
      <c r="AQ148" s="522"/>
      <c r="AR148" s="520"/>
      <c r="AS148" s="520"/>
      <c r="AT148" s="533"/>
      <c r="AX148" s="526"/>
      <c r="AY148" s="521"/>
      <c r="AZ148" s="521"/>
      <c r="BA148" s="521"/>
      <c r="BB148" s="521"/>
    </row>
    <row r="149" spans="1:54" ht="15" customHeight="1" x14ac:dyDescent="0.3">
      <c r="A149" s="522"/>
      <c r="B149" s="520"/>
      <c r="C149" s="520"/>
      <c r="D149" s="520"/>
      <c r="E149" s="520"/>
      <c r="F149" s="520"/>
      <c r="G149" s="520"/>
      <c r="H149" s="521"/>
      <c r="I149" s="522"/>
      <c r="J149" s="522"/>
      <c r="K149" s="521"/>
      <c r="L149" s="521"/>
      <c r="M149" s="521"/>
      <c r="N149" s="520"/>
      <c r="O149" s="521"/>
      <c r="P149" s="521"/>
      <c r="Q149" s="521"/>
      <c r="S149" s="521"/>
      <c r="T149" s="520"/>
      <c r="U149" s="520"/>
      <c r="V149" s="520"/>
      <c r="W149" s="520"/>
      <c r="X149" s="520"/>
      <c r="Y149" s="520"/>
      <c r="Z149" s="520"/>
      <c r="AA149" s="520"/>
      <c r="AB149" s="520"/>
      <c r="AE149" s="522"/>
      <c r="AF149" s="522"/>
      <c r="AH149" s="531"/>
      <c r="AI149" s="531"/>
      <c r="AJ149" s="531"/>
      <c r="AK149" s="531"/>
      <c r="AL149" s="530"/>
      <c r="AM149" s="531"/>
      <c r="AN149" s="531"/>
      <c r="AO149" s="531"/>
      <c r="AP149" s="531"/>
      <c r="AQ149" s="522"/>
      <c r="AR149" s="520"/>
      <c r="AS149" s="520"/>
      <c r="AT149" s="533"/>
      <c r="AX149" s="526"/>
      <c r="AY149" s="521"/>
      <c r="AZ149" s="521"/>
      <c r="BA149" s="521"/>
      <c r="BB149" s="521"/>
    </row>
    <row r="150" spans="1:54" ht="15" customHeight="1" x14ac:dyDescent="0.3">
      <c r="A150" s="522"/>
      <c r="B150" s="520"/>
      <c r="C150" s="520"/>
      <c r="D150" s="520"/>
      <c r="E150" s="520"/>
      <c r="F150" s="520"/>
      <c r="G150" s="520"/>
      <c r="H150" s="521"/>
      <c r="I150" s="522"/>
      <c r="J150" s="522"/>
      <c r="K150" s="521"/>
      <c r="L150" s="521"/>
      <c r="M150" s="521"/>
      <c r="N150" s="520"/>
      <c r="O150" s="521"/>
      <c r="P150" s="521"/>
      <c r="Q150" s="521"/>
      <c r="S150" s="521"/>
      <c r="T150" s="520"/>
      <c r="U150" s="520"/>
      <c r="V150" s="520"/>
      <c r="W150" s="520"/>
      <c r="X150" s="520"/>
      <c r="Y150" s="520"/>
      <c r="Z150" s="520"/>
      <c r="AA150" s="520"/>
      <c r="AB150" s="520"/>
      <c r="AE150" s="522"/>
      <c r="AF150" s="522"/>
      <c r="AH150" s="531"/>
      <c r="AI150" s="531"/>
      <c r="AJ150" s="531"/>
      <c r="AK150" s="531"/>
      <c r="AL150" s="530"/>
      <c r="AM150" s="531"/>
      <c r="AN150" s="531"/>
      <c r="AO150" s="531"/>
      <c r="AP150" s="531"/>
      <c r="AQ150" s="522"/>
      <c r="AR150" s="520"/>
      <c r="AS150" s="520"/>
      <c r="AT150" s="533"/>
      <c r="AX150" s="526"/>
      <c r="AY150" s="521"/>
      <c r="AZ150" s="521"/>
      <c r="BA150" s="521"/>
      <c r="BB150" s="521"/>
    </row>
    <row r="151" spans="1:54" ht="15" customHeight="1" x14ac:dyDescent="0.3">
      <c r="A151" s="522"/>
      <c r="B151" s="520"/>
      <c r="C151" s="520"/>
      <c r="D151" s="520"/>
      <c r="E151" s="520"/>
      <c r="F151" s="520"/>
      <c r="G151" s="520"/>
      <c r="H151" s="521"/>
      <c r="I151" s="522"/>
      <c r="J151" s="522"/>
      <c r="K151" s="521"/>
      <c r="L151" s="521"/>
      <c r="M151" s="521"/>
      <c r="N151" s="520"/>
      <c r="O151" s="521"/>
      <c r="P151" s="521"/>
      <c r="Q151" s="521"/>
      <c r="S151" s="521"/>
      <c r="T151" s="520"/>
      <c r="U151" s="520"/>
      <c r="V151" s="520"/>
      <c r="W151" s="520"/>
      <c r="X151" s="520"/>
      <c r="Y151" s="520"/>
      <c r="Z151" s="520"/>
      <c r="AA151" s="520"/>
      <c r="AB151" s="520"/>
      <c r="AE151" s="522"/>
      <c r="AF151" s="522"/>
      <c r="AH151" s="531"/>
      <c r="AI151" s="531"/>
      <c r="AJ151" s="531"/>
      <c r="AK151" s="531"/>
      <c r="AL151" s="530"/>
      <c r="AM151" s="531"/>
      <c r="AN151" s="531"/>
      <c r="AO151" s="531"/>
      <c r="AP151" s="531"/>
      <c r="AQ151" s="522"/>
      <c r="AR151" s="520"/>
      <c r="AS151" s="520"/>
      <c r="AT151" s="533"/>
      <c r="AX151" s="526"/>
      <c r="AY151" s="521"/>
      <c r="AZ151" s="521"/>
      <c r="BA151" s="521"/>
      <c r="BB151" s="521"/>
    </row>
    <row r="152" spans="1:54" ht="15" customHeight="1" x14ac:dyDescent="0.3">
      <c r="A152" s="522"/>
      <c r="B152" s="520"/>
      <c r="C152" s="520"/>
      <c r="D152" s="520"/>
      <c r="E152" s="520"/>
      <c r="F152" s="520"/>
      <c r="G152" s="520"/>
      <c r="H152" s="521"/>
      <c r="I152" s="522"/>
      <c r="J152" s="522"/>
      <c r="K152" s="521"/>
      <c r="L152" s="521"/>
      <c r="M152" s="521"/>
      <c r="N152" s="520"/>
      <c r="O152" s="521"/>
      <c r="P152" s="521"/>
      <c r="Q152" s="521"/>
      <c r="S152" s="521"/>
      <c r="T152" s="520"/>
      <c r="U152" s="520"/>
      <c r="V152" s="520"/>
      <c r="W152" s="520"/>
      <c r="X152" s="520"/>
      <c r="Y152" s="520"/>
      <c r="Z152" s="520"/>
      <c r="AA152" s="520"/>
      <c r="AB152" s="520"/>
      <c r="AE152" s="522"/>
      <c r="AF152" s="522"/>
      <c r="AH152" s="531"/>
      <c r="AI152" s="531"/>
      <c r="AJ152" s="531"/>
      <c r="AK152" s="531"/>
      <c r="AL152" s="530"/>
      <c r="AM152" s="531"/>
      <c r="AN152" s="531"/>
      <c r="AO152" s="531"/>
      <c r="AP152" s="531"/>
      <c r="AQ152" s="522"/>
      <c r="AR152" s="520"/>
      <c r="AS152" s="520"/>
      <c r="AT152" s="533"/>
      <c r="AX152" s="526"/>
      <c r="AY152" s="521"/>
      <c r="AZ152" s="521"/>
      <c r="BA152" s="521"/>
      <c r="BB152" s="521"/>
    </row>
    <row r="153" spans="1:54" ht="15" customHeight="1" x14ac:dyDescent="0.3">
      <c r="A153" s="522"/>
      <c r="B153" s="520"/>
      <c r="C153" s="520"/>
      <c r="D153" s="520"/>
      <c r="E153" s="520"/>
      <c r="F153" s="520"/>
      <c r="G153" s="520"/>
      <c r="H153" s="521"/>
      <c r="I153" s="522"/>
      <c r="J153" s="522"/>
      <c r="K153" s="521"/>
      <c r="L153" s="521"/>
      <c r="M153" s="521"/>
      <c r="N153" s="520"/>
      <c r="O153" s="521"/>
      <c r="P153" s="521"/>
      <c r="Q153" s="521"/>
      <c r="S153" s="521"/>
      <c r="T153" s="520"/>
      <c r="U153" s="520"/>
      <c r="V153" s="520"/>
      <c r="W153" s="520"/>
      <c r="X153" s="520"/>
      <c r="Y153" s="520"/>
      <c r="Z153" s="520"/>
      <c r="AA153" s="520"/>
      <c r="AB153" s="520"/>
      <c r="AE153" s="522"/>
      <c r="AF153" s="522"/>
      <c r="AH153" s="531"/>
      <c r="AI153" s="531"/>
      <c r="AJ153" s="531"/>
      <c r="AK153" s="531"/>
      <c r="AL153" s="530"/>
      <c r="AM153" s="531"/>
      <c r="AN153" s="531"/>
      <c r="AO153" s="531"/>
      <c r="AP153" s="531"/>
      <c r="AQ153" s="522"/>
      <c r="AR153" s="520"/>
      <c r="AS153" s="520"/>
      <c r="AT153" s="533"/>
      <c r="AX153" s="526"/>
      <c r="AY153" s="521"/>
      <c r="AZ153" s="521"/>
      <c r="BA153" s="521"/>
      <c r="BB153" s="521"/>
    </row>
    <row r="154" spans="1:54" ht="15" customHeight="1" x14ac:dyDescent="0.3">
      <c r="A154" s="522"/>
      <c r="B154" s="520"/>
      <c r="C154" s="520"/>
      <c r="D154" s="520"/>
      <c r="E154" s="520"/>
      <c r="F154" s="520"/>
      <c r="G154" s="520"/>
      <c r="H154" s="521"/>
      <c r="I154" s="522"/>
      <c r="J154" s="522"/>
      <c r="K154" s="521"/>
      <c r="L154" s="521"/>
      <c r="M154" s="521"/>
      <c r="N154" s="520"/>
      <c r="O154" s="521"/>
      <c r="P154" s="521"/>
      <c r="Q154" s="521"/>
      <c r="S154" s="521"/>
      <c r="T154" s="520"/>
      <c r="U154" s="520"/>
      <c r="V154" s="520"/>
      <c r="W154" s="520"/>
      <c r="X154" s="520"/>
      <c r="Y154" s="520"/>
      <c r="Z154" s="520"/>
      <c r="AA154" s="520"/>
      <c r="AB154" s="520"/>
      <c r="AE154" s="522"/>
      <c r="AF154" s="522"/>
      <c r="AH154" s="531"/>
      <c r="AI154" s="531"/>
      <c r="AJ154" s="531"/>
      <c r="AK154" s="531"/>
      <c r="AL154" s="530"/>
      <c r="AM154" s="531"/>
      <c r="AN154" s="531"/>
      <c r="AO154" s="531"/>
      <c r="AP154" s="531"/>
      <c r="AQ154" s="522"/>
      <c r="AR154" s="520"/>
      <c r="AS154" s="520"/>
      <c r="AT154" s="533"/>
      <c r="AX154" s="526"/>
      <c r="AY154" s="521"/>
      <c r="AZ154" s="521"/>
      <c r="BA154" s="521"/>
      <c r="BB154" s="521"/>
    </row>
    <row r="155" spans="1:54" ht="15" customHeight="1" x14ac:dyDescent="0.3">
      <c r="A155" s="522"/>
      <c r="B155" s="520"/>
      <c r="C155" s="520"/>
      <c r="D155" s="520"/>
      <c r="E155" s="520"/>
      <c r="F155" s="520"/>
      <c r="G155" s="520"/>
      <c r="H155" s="521"/>
      <c r="I155" s="522"/>
      <c r="J155" s="522"/>
      <c r="K155" s="521"/>
      <c r="L155" s="521"/>
      <c r="M155" s="521"/>
      <c r="N155" s="520"/>
      <c r="O155" s="521"/>
      <c r="P155" s="521"/>
      <c r="Q155" s="521"/>
      <c r="S155" s="521"/>
      <c r="T155" s="520"/>
      <c r="U155" s="520"/>
      <c r="V155" s="520"/>
      <c r="W155" s="520"/>
      <c r="X155" s="520"/>
      <c r="Y155" s="520"/>
      <c r="Z155" s="520"/>
      <c r="AA155" s="520"/>
      <c r="AB155" s="520"/>
      <c r="AE155" s="522"/>
      <c r="AF155" s="522"/>
      <c r="AH155" s="531"/>
      <c r="AI155" s="531"/>
      <c r="AJ155" s="531"/>
      <c r="AK155" s="531"/>
      <c r="AL155" s="530"/>
      <c r="AM155" s="531"/>
      <c r="AN155" s="531"/>
      <c r="AO155" s="531"/>
      <c r="AP155" s="531"/>
      <c r="AQ155" s="522"/>
      <c r="AR155" s="520"/>
      <c r="AS155" s="520"/>
      <c r="AT155" s="533"/>
      <c r="AX155" s="526"/>
      <c r="AY155" s="521"/>
      <c r="AZ155" s="521"/>
      <c r="BA155" s="521"/>
      <c r="BB155" s="521"/>
    </row>
    <row r="156" spans="1:54" ht="15" customHeight="1" x14ac:dyDescent="0.3">
      <c r="A156" s="522"/>
      <c r="B156" s="520"/>
      <c r="C156" s="520"/>
      <c r="D156" s="520"/>
      <c r="E156" s="520"/>
      <c r="F156" s="520"/>
      <c r="G156" s="520"/>
      <c r="H156" s="521"/>
      <c r="I156" s="522"/>
      <c r="J156" s="522"/>
      <c r="K156" s="521"/>
      <c r="L156" s="521"/>
      <c r="M156" s="521"/>
      <c r="N156" s="520"/>
      <c r="O156" s="521"/>
      <c r="P156" s="521"/>
      <c r="Q156" s="521"/>
      <c r="S156" s="521"/>
      <c r="T156" s="520"/>
      <c r="U156" s="520"/>
      <c r="V156" s="520"/>
      <c r="W156" s="520"/>
      <c r="X156" s="520"/>
      <c r="Y156" s="520"/>
      <c r="Z156" s="520"/>
      <c r="AA156" s="520"/>
      <c r="AB156" s="520"/>
      <c r="AE156" s="522"/>
      <c r="AF156" s="522"/>
      <c r="AH156" s="531"/>
      <c r="AI156" s="531"/>
      <c r="AJ156" s="531"/>
      <c r="AK156" s="531"/>
      <c r="AL156" s="530"/>
      <c r="AM156" s="531"/>
      <c r="AN156" s="531"/>
      <c r="AO156" s="531"/>
      <c r="AP156" s="531"/>
      <c r="AQ156" s="522"/>
      <c r="AR156" s="520"/>
      <c r="AS156" s="520"/>
      <c r="AT156" s="533"/>
      <c r="AX156" s="526"/>
      <c r="AY156" s="521"/>
      <c r="AZ156" s="521"/>
      <c r="BA156" s="521"/>
      <c r="BB156" s="521"/>
    </row>
    <row r="157" spans="1:54" ht="15" customHeight="1" x14ac:dyDescent="0.3">
      <c r="A157" s="522"/>
      <c r="B157" s="520"/>
      <c r="C157" s="520"/>
      <c r="D157" s="520"/>
      <c r="E157" s="520"/>
      <c r="F157" s="520"/>
      <c r="G157" s="520"/>
      <c r="H157" s="521"/>
      <c r="I157" s="522"/>
      <c r="J157" s="522"/>
      <c r="K157" s="521"/>
      <c r="L157" s="521"/>
      <c r="M157" s="521"/>
      <c r="N157" s="520"/>
      <c r="O157" s="521"/>
      <c r="P157" s="521"/>
      <c r="Q157" s="521"/>
      <c r="S157" s="521"/>
      <c r="T157" s="520"/>
      <c r="U157" s="520"/>
      <c r="V157" s="520"/>
      <c r="W157" s="520"/>
      <c r="X157" s="520"/>
      <c r="Y157" s="520"/>
      <c r="Z157" s="520"/>
      <c r="AA157" s="520"/>
      <c r="AB157" s="520"/>
      <c r="AE157" s="522"/>
      <c r="AF157" s="522"/>
      <c r="AH157" s="531"/>
      <c r="AI157" s="531"/>
      <c r="AJ157" s="531"/>
      <c r="AK157" s="531"/>
      <c r="AL157" s="530"/>
      <c r="AM157" s="531"/>
      <c r="AN157" s="531"/>
      <c r="AO157" s="531"/>
      <c r="AP157" s="531"/>
      <c r="AQ157" s="522"/>
      <c r="AR157" s="520"/>
      <c r="AS157" s="520"/>
      <c r="AT157" s="533"/>
      <c r="AX157" s="526"/>
      <c r="AY157" s="521"/>
      <c r="AZ157" s="521"/>
      <c r="BA157" s="521"/>
      <c r="BB157" s="521"/>
    </row>
    <row r="158" spans="1:54" ht="15" customHeight="1" x14ac:dyDescent="0.3">
      <c r="A158" s="522"/>
      <c r="B158" s="520"/>
      <c r="C158" s="520"/>
      <c r="D158" s="520"/>
      <c r="E158" s="520"/>
      <c r="F158" s="520"/>
      <c r="G158" s="520"/>
      <c r="H158" s="521"/>
      <c r="I158" s="522"/>
      <c r="J158" s="522"/>
      <c r="K158" s="521"/>
      <c r="L158" s="521"/>
      <c r="M158" s="521"/>
      <c r="N158" s="520"/>
      <c r="O158" s="521"/>
      <c r="P158" s="521"/>
      <c r="Q158" s="521"/>
      <c r="S158" s="521"/>
      <c r="T158" s="520"/>
      <c r="U158" s="520"/>
      <c r="V158" s="520"/>
      <c r="W158" s="520"/>
      <c r="X158" s="520"/>
      <c r="Y158" s="520"/>
      <c r="Z158" s="520"/>
      <c r="AA158" s="520"/>
      <c r="AB158" s="520"/>
      <c r="AE158" s="522"/>
      <c r="AF158" s="522"/>
      <c r="AH158" s="531"/>
      <c r="AI158" s="531"/>
      <c r="AJ158" s="531"/>
      <c r="AK158" s="531"/>
      <c r="AL158" s="530"/>
      <c r="AM158" s="531"/>
      <c r="AN158" s="531"/>
      <c r="AO158" s="531"/>
      <c r="AP158" s="531"/>
      <c r="AQ158" s="522"/>
      <c r="AR158" s="520"/>
      <c r="AS158" s="520"/>
      <c r="AT158" s="533"/>
      <c r="AX158" s="526"/>
      <c r="AY158" s="521"/>
      <c r="AZ158" s="521"/>
      <c r="BA158" s="521"/>
      <c r="BB158" s="521"/>
    </row>
    <row r="159" spans="1:54" ht="15" customHeight="1" x14ac:dyDescent="0.3">
      <c r="A159" s="522"/>
      <c r="B159" s="520"/>
      <c r="C159" s="520"/>
      <c r="D159" s="520"/>
      <c r="E159" s="520"/>
      <c r="F159" s="520"/>
      <c r="G159" s="520"/>
      <c r="H159" s="521"/>
      <c r="I159" s="522"/>
      <c r="J159" s="522"/>
      <c r="K159" s="521"/>
      <c r="L159" s="521"/>
      <c r="M159" s="521"/>
      <c r="N159" s="520"/>
      <c r="O159" s="521"/>
      <c r="P159" s="521"/>
      <c r="Q159" s="521"/>
      <c r="S159" s="521"/>
      <c r="T159" s="520"/>
      <c r="U159" s="520"/>
      <c r="V159" s="520"/>
      <c r="W159" s="520"/>
      <c r="X159" s="520"/>
      <c r="Y159" s="520"/>
      <c r="Z159" s="520"/>
      <c r="AA159" s="520"/>
      <c r="AB159" s="520"/>
      <c r="AE159" s="522"/>
      <c r="AF159" s="522"/>
      <c r="AH159" s="531"/>
      <c r="AI159" s="531"/>
      <c r="AJ159" s="531"/>
      <c r="AK159" s="531"/>
      <c r="AL159" s="530"/>
      <c r="AM159" s="531"/>
      <c r="AN159" s="531"/>
      <c r="AO159" s="531"/>
      <c r="AP159" s="531"/>
      <c r="AQ159" s="522"/>
      <c r="AR159" s="520"/>
      <c r="AS159" s="520"/>
      <c r="AT159" s="533"/>
      <c r="AX159" s="526"/>
      <c r="AY159" s="521"/>
      <c r="AZ159" s="521"/>
      <c r="BA159" s="521"/>
      <c r="BB159" s="521"/>
    </row>
    <row r="160" spans="1:54" ht="15" customHeight="1" x14ac:dyDescent="0.3">
      <c r="A160" s="522"/>
      <c r="B160" s="520"/>
      <c r="C160" s="520"/>
      <c r="D160" s="520"/>
      <c r="E160" s="520"/>
      <c r="F160" s="520"/>
      <c r="G160" s="520"/>
      <c r="H160" s="521"/>
      <c r="I160" s="522"/>
      <c r="J160" s="522"/>
      <c r="K160" s="521"/>
      <c r="L160" s="521"/>
      <c r="M160" s="521"/>
      <c r="N160" s="520"/>
      <c r="O160" s="521"/>
      <c r="P160" s="521"/>
      <c r="Q160" s="521"/>
      <c r="S160" s="521"/>
      <c r="T160" s="520"/>
      <c r="U160" s="520"/>
      <c r="V160" s="520"/>
      <c r="W160" s="520"/>
      <c r="X160" s="520"/>
      <c r="Y160" s="520"/>
      <c r="Z160" s="520"/>
      <c r="AA160" s="520"/>
      <c r="AB160" s="520"/>
      <c r="AE160" s="522"/>
      <c r="AF160" s="522"/>
      <c r="AH160" s="531"/>
      <c r="AI160" s="531"/>
      <c r="AJ160" s="531"/>
      <c r="AK160" s="531"/>
      <c r="AL160" s="530"/>
      <c r="AM160" s="531"/>
      <c r="AN160" s="531"/>
      <c r="AO160" s="531"/>
      <c r="AP160" s="531"/>
      <c r="AQ160" s="522"/>
      <c r="AR160" s="520"/>
      <c r="AS160" s="520"/>
      <c r="AT160" s="533"/>
      <c r="AX160" s="526"/>
      <c r="AY160" s="521"/>
      <c r="AZ160" s="521"/>
      <c r="BA160" s="521"/>
      <c r="BB160" s="521"/>
    </row>
    <row r="161" spans="1:54" ht="15" customHeight="1" x14ac:dyDescent="0.3">
      <c r="A161" s="522"/>
      <c r="B161" s="520"/>
      <c r="C161" s="520"/>
      <c r="D161" s="520"/>
      <c r="E161" s="520"/>
      <c r="F161" s="520"/>
      <c r="G161" s="520"/>
      <c r="H161" s="521"/>
      <c r="I161" s="522"/>
      <c r="J161" s="522"/>
      <c r="K161" s="521"/>
      <c r="L161" s="521"/>
      <c r="M161" s="521"/>
      <c r="N161" s="520"/>
      <c r="O161" s="521"/>
      <c r="P161" s="521"/>
      <c r="Q161" s="521"/>
      <c r="S161" s="521"/>
      <c r="T161" s="520"/>
      <c r="U161" s="520"/>
      <c r="V161" s="520"/>
      <c r="W161" s="520"/>
      <c r="X161" s="520"/>
      <c r="Y161" s="520"/>
      <c r="Z161" s="520"/>
      <c r="AA161" s="520"/>
      <c r="AB161" s="520"/>
      <c r="AE161" s="522"/>
      <c r="AF161" s="522"/>
      <c r="AH161" s="531"/>
      <c r="AI161" s="531"/>
      <c r="AJ161" s="531"/>
      <c r="AK161" s="531"/>
      <c r="AL161" s="530"/>
      <c r="AM161" s="531"/>
      <c r="AN161" s="531"/>
      <c r="AO161" s="531"/>
      <c r="AP161" s="531"/>
      <c r="AQ161" s="522"/>
      <c r="AR161" s="520"/>
      <c r="AS161" s="520"/>
      <c r="AT161" s="533"/>
      <c r="AX161" s="526"/>
      <c r="AY161" s="521"/>
      <c r="AZ161" s="521"/>
      <c r="BA161" s="521"/>
      <c r="BB161" s="521"/>
    </row>
    <row r="162" spans="1:54" ht="15" customHeight="1" x14ac:dyDescent="0.3">
      <c r="A162" s="522"/>
      <c r="B162" s="520"/>
      <c r="C162" s="520"/>
      <c r="D162" s="520"/>
      <c r="E162" s="520"/>
      <c r="F162" s="520"/>
      <c r="G162" s="520"/>
      <c r="H162" s="521"/>
      <c r="I162" s="522"/>
      <c r="J162" s="522"/>
      <c r="K162" s="521"/>
      <c r="L162" s="521"/>
      <c r="M162" s="521"/>
      <c r="N162" s="520"/>
      <c r="O162" s="521"/>
      <c r="P162" s="521"/>
      <c r="Q162" s="521"/>
      <c r="S162" s="521"/>
      <c r="T162" s="520"/>
      <c r="U162" s="520"/>
      <c r="V162" s="520"/>
      <c r="W162" s="520"/>
      <c r="X162" s="520"/>
      <c r="Y162" s="520"/>
      <c r="Z162" s="520"/>
      <c r="AA162" s="520"/>
      <c r="AB162" s="520"/>
      <c r="AE162" s="522"/>
      <c r="AF162" s="522"/>
      <c r="AH162" s="531"/>
      <c r="AI162" s="531"/>
      <c r="AJ162" s="531"/>
      <c r="AK162" s="531"/>
      <c r="AL162" s="530"/>
      <c r="AM162" s="531"/>
      <c r="AN162" s="531"/>
      <c r="AO162" s="531"/>
      <c r="AP162" s="531"/>
      <c r="AQ162" s="522"/>
      <c r="AR162" s="520"/>
      <c r="AS162" s="520"/>
      <c r="AT162" s="533"/>
      <c r="AX162" s="526"/>
      <c r="AY162" s="521"/>
      <c r="AZ162" s="521"/>
      <c r="BA162" s="521"/>
      <c r="BB162" s="521"/>
    </row>
    <row r="163" spans="1:54" ht="15" customHeight="1" x14ac:dyDescent="0.3">
      <c r="A163" s="522"/>
      <c r="B163" s="520"/>
      <c r="C163" s="520"/>
      <c r="D163" s="520"/>
      <c r="E163" s="520"/>
      <c r="F163" s="520"/>
      <c r="G163" s="520"/>
      <c r="H163" s="521"/>
      <c r="I163" s="522"/>
      <c r="J163" s="522"/>
      <c r="K163" s="521"/>
      <c r="L163" s="521"/>
      <c r="M163" s="521"/>
      <c r="N163" s="520"/>
      <c r="O163" s="521"/>
      <c r="P163" s="521"/>
      <c r="Q163" s="521"/>
      <c r="S163" s="521"/>
      <c r="T163" s="520"/>
      <c r="U163" s="520"/>
      <c r="V163" s="520"/>
      <c r="W163" s="520"/>
      <c r="X163" s="520"/>
      <c r="Y163" s="520"/>
      <c r="Z163" s="520"/>
      <c r="AA163" s="520"/>
      <c r="AB163" s="520"/>
      <c r="AE163" s="522"/>
      <c r="AF163" s="522"/>
      <c r="AH163" s="531"/>
      <c r="AI163" s="531"/>
      <c r="AJ163" s="531"/>
      <c r="AK163" s="531"/>
      <c r="AL163" s="530"/>
      <c r="AM163" s="531"/>
      <c r="AN163" s="531"/>
      <c r="AO163" s="531"/>
      <c r="AP163" s="531"/>
      <c r="AQ163" s="522"/>
      <c r="AR163" s="520"/>
      <c r="AS163" s="520"/>
      <c r="AT163" s="533"/>
      <c r="AX163" s="526"/>
      <c r="AY163" s="521"/>
      <c r="AZ163" s="521"/>
      <c r="BA163" s="521"/>
      <c r="BB163" s="521"/>
    </row>
    <row r="164" spans="1:54" ht="15" customHeight="1" x14ac:dyDescent="0.3">
      <c r="A164" s="522"/>
      <c r="B164" s="520"/>
      <c r="C164" s="520"/>
      <c r="D164" s="520"/>
      <c r="E164" s="520"/>
      <c r="F164" s="520"/>
      <c r="G164" s="520"/>
      <c r="H164" s="521"/>
      <c r="I164" s="522"/>
      <c r="J164" s="522"/>
      <c r="K164" s="521"/>
      <c r="L164" s="521"/>
      <c r="M164" s="521"/>
      <c r="N164" s="520"/>
      <c r="O164" s="521"/>
      <c r="P164" s="521"/>
      <c r="Q164" s="521"/>
      <c r="S164" s="521"/>
      <c r="T164" s="520"/>
      <c r="U164" s="520"/>
      <c r="V164" s="520"/>
      <c r="W164" s="520"/>
      <c r="X164" s="520"/>
      <c r="Y164" s="520"/>
      <c r="Z164" s="520"/>
      <c r="AA164" s="520"/>
      <c r="AB164" s="520"/>
      <c r="AE164" s="522"/>
      <c r="AF164" s="522"/>
      <c r="AH164" s="531"/>
      <c r="AI164" s="531"/>
      <c r="AJ164" s="531"/>
      <c r="AK164" s="531"/>
      <c r="AL164" s="530"/>
      <c r="AM164" s="531"/>
      <c r="AN164" s="531"/>
      <c r="AO164" s="531"/>
      <c r="AP164" s="531"/>
      <c r="AQ164" s="522"/>
      <c r="AR164" s="520"/>
      <c r="AS164" s="520"/>
      <c r="AT164" s="533"/>
      <c r="AX164" s="526"/>
      <c r="AY164" s="521"/>
      <c r="AZ164" s="521"/>
      <c r="BA164" s="521"/>
      <c r="BB164" s="521"/>
    </row>
    <row r="165" spans="1:54" ht="15" customHeight="1" x14ac:dyDescent="0.3">
      <c r="A165" s="522"/>
      <c r="B165" s="520"/>
      <c r="C165" s="520"/>
      <c r="D165" s="520"/>
      <c r="E165" s="520"/>
      <c r="F165" s="520"/>
      <c r="G165" s="520"/>
      <c r="H165" s="521"/>
      <c r="I165" s="522"/>
      <c r="J165" s="522"/>
      <c r="K165" s="521"/>
      <c r="L165" s="521"/>
      <c r="M165" s="521"/>
      <c r="N165" s="520"/>
      <c r="O165" s="521"/>
      <c r="P165" s="521"/>
      <c r="Q165" s="521"/>
      <c r="S165" s="521"/>
      <c r="T165" s="520"/>
      <c r="U165" s="520"/>
      <c r="V165" s="520"/>
      <c r="W165" s="520"/>
      <c r="X165" s="520"/>
      <c r="Y165" s="520"/>
      <c r="Z165" s="520"/>
      <c r="AA165" s="520"/>
      <c r="AB165" s="520"/>
      <c r="AE165" s="522"/>
      <c r="AF165" s="522"/>
      <c r="AH165" s="531"/>
      <c r="AI165" s="531"/>
      <c r="AJ165" s="531"/>
      <c r="AK165" s="531"/>
      <c r="AL165" s="530"/>
      <c r="AM165" s="531"/>
      <c r="AN165" s="531"/>
      <c r="AO165" s="531"/>
      <c r="AP165" s="531"/>
      <c r="AQ165" s="522"/>
      <c r="AR165" s="520"/>
      <c r="AS165" s="520"/>
      <c r="AT165" s="533"/>
      <c r="AX165" s="526"/>
      <c r="AY165" s="521"/>
      <c r="AZ165" s="521"/>
      <c r="BA165" s="521"/>
      <c r="BB165" s="521"/>
    </row>
    <row r="166" spans="1:54" ht="15" customHeight="1" x14ac:dyDescent="0.3">
      <c r="A166" s="522"/>
      <c r="B166" s="520"/>
      <c r="C166" s="520"/>
      <c r="D166" s="520"/>
      <c r="E166" s="520"/>
      <c r="F166" s="520"/>
      <c r="G166" s="520"/>
      <c r="H166" s="521"/>
      <c r="I166" s="522"/>
      <c r="J166" s="522"/>
      <c r="K166" s="521"/>
      <c r="L166" s="521"/>
      <c r="M166" s="521"/>
      <c r="N166" s="520"/>
      <c r="O166" s="521"/>
      <c r="P166" s="521"/>
      <c r="Q166" s="521"/>
      <c r="S166" s="521"/>
      <c r="T166" s="520"/>
      <c r="U166" s="520"/>
      <c r="V166" s="520"/>
      <c r="W166" s="520"/>
      <c r="X166" s="520"/>
      <c r="Y166" s="520"/>
      <c r="Z166" s="520"/>
      <c r="AA166" s="520"/>
      <c r="AB166" s="520"/>
      <c r="AE166" s="522"/>
      <c r="AF166" s="522"/>
      <c r="AH166" s="531"/>
      <c r="AI166" s="531"/>
      <c r="AJ166" s="531"/>
      <c r="AK166" s="531"/>
      <c r="AL166" s="530"/>
      <c r="AM166" s="531"/>
      <c r="AN166" s="531"/>
      <c r="AO166" s="531"/>
      <c r="AP166" s="531"/>
      <c r="AQ166" s="522"/>
      <c r="AR166" s="520"/>
      <c r="AS166" s="520"/>
      <c r="AT166" s="533"/>
      <c r="AX166" s="526"/>
      <c r="AY166" s="521"/>
      <c r="AZ166" s="521"/>
      <c r="BA166" s="521"/>
      <c r="BB166" s="521"/>
    </row>
    <row r="167" spans="1:54" ht="15" customHeight="1" x14ac:dyDescent="0.3">
      <c r="A167" s="522"/>
      <c r="B167" s="520"/>
      <c r="C167" s="520"/>
      <c r="D167" s="520"/>
      <c r="E167" s="520"/>
      <c r="F167" s="520"/>
      <c r="G167" s="520"/>
      <c r="H167" s="521"/>
      <c r="I167" s="522"/>
      <c r="J167" s="522"/>
      <c r="K167" s="521"/>
      <c r="L167" s="521"/>
      <c r="M167" s="521"/>
      <c r="N167" s="520"/>
      <c r="O167" s="521"/>
      <c r="P167" s="521"/>
      <c r="Q167" s="521"/>
      <c r="S167" s="521"/>
      <c r="T167" s="520"/>
      <c r="U167" s="520"/>
      <c r="V167" s="520"/>
      <c r="W167" s="520"/>
      <c r="X167" s="520"/>
      <c r="Y167" s="520"/>
      <c r="Z167" s="520"/>
      <c r="AA167" s="520"/>
      <c r="AB167" s="520"/>
      <c r="AE167" s="522"/>
      <c r="AF167" s="522"/>
      <c r="AH167" s="531"/>
      <c r="AI167" s="531"/>
      <c r="AJ167" s="531"/>
      <c r="AK167" s="531"/>
      <c r="AL167" s="530"/>
      <c r="AM167" s="531"/>
      <c r="AN167" s="531"/>
      <c r="AO167" s="531"/>
      <c r="AP167" s="531"/>
      <c r="AQ167" s="522"/>
      <c r="AR167" s="520"/>
      <c r="AS167" s="520"/>
      <c r="AT167" s="533"/>
      <c r="AX167" s="526"/>
      <c r="AY167" s="521"/>
      <c r="AZ167" s="521"/>
      <c r="BA167" s="521"/>
      <c r="BB167" s="521"/>
    </row>
    <row r="168" spans="1:54" ht="15" customHeight="1" x14ac:dyDescent="0.3">
      <c r="A168" s="522"/>
      <c r="B168" s="520"/>
      <c r="C168" s="520"/>
      <c r="D168" s="520"/>
      <c r="E168" s="520"/>
      <c r="F168" s="520"/>
      <c r="G168" s="520"/>
      <c r="H168" s="521"/>
      <c r="I168" s="522"/>
      <c r="J168" s="522"/>
      <c r="K168" s="521"/>
      <c r="L168" s="521"/>
      <c r="M168" s="521"/>
      <c r="N168" s="520"/>
      <c r="O168" s="521"/>
      <c r="P168" s="521"/>
      <c r="Q168" s="521"/>
      <c r="S168" s="521"/>
      <c r="T168" s="520"/>
      <c r="U168" s="520"/>
      <c r="V168" s="520"/>
      <c r="W168" s="520"/>
      <c r="X168" s="520"/>
      <c r="Y168" s="520"/>
      <c r="Z168" s="520"/>
      <c r="AA168" s="520"/>
      <c r="AB168" s="520"/>
      <c r="AE168" s="522"/>
      <c r="AF168" s="522"/>
      <c r="AH168" s="531"/>
      <c r="AI168" s="531"/>
      <c r="AJ168" s="531"/>
      <c r="AK168" s="531"/>
      <c r="AL168" s="530"/>
      <c r="AM168" s="531"/>
      <c r="AN168" s="531"/>
      <c r="AO168" s="531"/>
      <c r="AP168" s="531"/>
      <c r="AQ168" s="522"/>
      <c r="AR168" s="520"/>
      <c r="AS168" s="520"/>
      <c r="AT168" s="533"/>
      <c r="AX168" s="526"/>
      <c r="AY168" s="521"/>
      <c r="AZ168" s="521"/>
      <c r="BA168" s="521"/>
      <c r="BB168" s="521"/>
    </row>
    <row r="169" spans="1:54" ht="15" customHeight="1" x14ac:dyDescent="0.3">
      <c r="A169" s="522"/>
      <c r="B169" s="520"/>
      <c r="C169" s="520"/>
      <c r="D169" s="520"/>
      <c r="E169" s="520"/>
      <c r="F169" s="520"/>
      <c r="G169" s="520"/>
      <c r="H169" s="521"/>
      <c r="I169" s="522"/>
      <c r="J169" s="522"/>
      <c r="K169" s="521"/>
      <c r="L169" s="521"/>
      <c r="M169" s="521"/>
      <c r="N169" s="520"/>
      <c r="O169" s="521"/>
      <c r="P169" s="521"/>
      <c r="Q169" s="521"/>
      <c r="S169" s="521"/>
      <c r="T169" s="520"/>
      <c r="U169" s="520"/>
      <c r="V169" s="520"/>
      <c r="W169" s="520"/>
      <c r="X169" s="520"/>
      <c r="Y169" s="520"/>
      <c r="Z169" s="520"/>
      <c r="AA169" s="520"/>
      <c r="AB169" s="520"/>
      <c r="AE169" s="522"/>
      <c r="AF169" s="522"/>
      <c r="AH169" s="531"/>
      <c r="AI169" s="531"/>
      <c r="AJ169" s="531"/>
      <c r="AK169" s="531"/>
      <c r="AL169" s="530"/>
      <c r="AM169" s="531"/>
      <c r="AN169" s="531"/>
      <c r="AO169" s="531"/>
      <c r="AP169" s="531"/>
      <c r="AQ169" s="522"/>
      <c r="AR169" s="520"/>
      <c r="AS169" s="520"/>
      <c r="AT169" s="533"/>
      <c r="AX169" s="526"/>
      <c r="AY169" s="521"/>
      <c r="AZ169" s="521"/>
      <c r="BA169" s="521"/>
      <c r="BB169" s="521"/>
    </row>
    <row r="170" spans="1:54" ht="15" customHeight="1" x14ac:dyDescent="0.3">
      <c r="A170" s="522"/>
      <c r="B170" s="520"/>
      <c r="C170" s="520"/>
      <c r="D170" s="520"/>
      <c r="E170" s="520"/>
      <c r="F170" s="520"/>
      <c r="G170" s="520"/>
      <c r="H170" s="521"/>
      <c r="I170" s="522"/>
      <c r="J170" s="522"/>
      <c r="K170" s="521"/>
      <c r="L170" s="521"/>
      <c r="M170" s="521"/>
      <c r="N170" s="520"/>
      <c r="O170" s="521"/>
      <c r="P170" s="521"/>
      <c r="Q170" s="521"/>
      <c r="S170" s="521"/>
      <c r="T170" s="520"/>
      <c r="U170" s="520"/>
      <c r="V170" s="520"/>
      <c r="W170" s="520"/>
      <c r="X170" s="520"/>
      <c r="Y170" s="520"/>
      <c r="Z170" s="520"/>
      <c r="AA170" s="520"/>
      <c r="AB170" s="520"/>
      <c r="AE170" s="522"/>
      <c r="AF170" s="522"/>
      <c r="AH170" s="531"/>
      <c r="AI170" s="531"/>
      <c r="AJ170" s="531"/>
      <c r="AK170" s="531"/>
      <c r="AL170" s="530"/>
      <c r="AM170" s="531"/>
      <c r="AN170" s="531"/>
      <c r="AO170" s="531"/>
      <c r="AP170" s="531"/>
      <c r="AQ170" s="522"/>
      <c r="AR170" s="520"/>
      <c r="AS170" s="520"/>
      <c r="AT170" s="533"/>
      <c r="AX170" s="526"/>
      <c r="AY170" s="521"/>
      <c r="AZ170" s="521"/>
      <c r="BA170" s="521"/>
      <c r="BB170" s="521"/>
    </row>
    <row r="171" spans="1:54" ht="15" customHeight="1" x14ac:dyDescent="0.3">
      <c r="A171" s="522"/>
      <c r="B171" s="520"/>
      <c r="C171" s="520"/>
      <c r="D171" s="520"/>
      <c r="E171" s="520"/>
      <c r="F171" s="520"/>
      <c r="G171" s="520"/>
      <c r="H171" s="521"/>
      <c r="I171" s="522"/>
      <c r="J171" s="522"/>
      <c r="K171" s="521"/>
      <c r="L171" s="521"/>
      <c r="M171" s="521"/>
      <c r="N171" s="520"/>
      <c r="O171" s="521"/>
      <c r="P171" s="521"/>
      <c r="Q171" s="521"/>
      <c r="S171" s="521"/>
      <c r="T171" s="520"/>
      <c r="U171" s="520"/>
      <c r="V171" s="520"/>
      <c r="W171" s="520"/>
      <c r="X171" s="520"/>
      <c r="Y171" s="520"/>
      <c r="Z171" s="520"/>
      <c r="AA171" s="520"/>
      <c r="AB171" s="520"/>
      <c r="AE171" s="522"/>
      <c r="AF171" s="522"/>
      <c r="AH171" s="531"/>
      <c r="AI171" s="531"/>
      <c r="AJ171" s="531"/>
      <c r="AK171" s="531"/>
      <c r="AL171" s="530"/>
      <c r="AM171" s="531"/>
      <c r="AN171" s="531"/>
      <c r="AO171" s="531"/>
      <c r="AP171" s="531"/>
      <c r="AQ171" s="522"/>
      <c r="AR171" s="520"/>
      <c r="AS171" s="520"/>
      <c r="AT171" s="533"/>
      <c r="AX171" s="526"/>
      <c r="AY171" s="521"/>
      <c r="AZ171" s="521"/>
      <c r="BA171" s="521"/>
      <c r="BB171" s="521"/>
    </row>
    <row r="172" spans="1:54" ht="15" customHeight="1" x14ac:dyDescent="0.3">
      <c r="A172" s="522"/>
      <c r="B172" s="520"/>
      <c r="C172" s="520"/>
      <c r="D172" s="520"/>
      <c r="E172" s="520"/>
      <c r="F172" s="520"/>
      <c r="G172" s="520"/>
      <c r="H172" s="521"/>
      <c r="I172" s="522"/>
      <c r="J172" s="522"/>
      <c r="K172" s="521"/>
      <c r="L172" s="521"/>
      <c r="M172" s="521"/>
      <c r="N172" s="520"/>
      <c r="O172" s="521"/>
      <c r="P172" s="521"/>
      <c r="Q172" s="521"/>
      <c r="S172" s="521"/>
      <c r="T172" s="520"/>
      <c r="U172" s="520"/>
      <c r="V172" s="520"/>
      <c r="W172" s="520"/>
      <c r="X172" s="520"/>
      <c r="Y172" s="520"/>
      <c r="Z172" s="520"/>
      <c r="AA172" s="520"/>
      <c r="AB172" s="520"/>
      <c r="AE172" s="522"/>
      <c r="AF172" s="522"/>
      <c r="AH172" s="531"/>
      <c r="AI172" s="531"/>
      <c r="AJ172" s="531"/>
      <c r="AK172" s="531"/>
      <c r="AL172" s="530"/>
      <c r="AM172" s="531"/>
      <c r="AN172" s="531"/>
      <c r="AO172" s="531"/>
      <c r="AP172" s="531"/>
      <c r="AQ172" s="522"/>
      <c r="AR172" s="520"/>
      <c r="AS172" s="520"/>
      <c r="AT172" s="533"/>
      <c r="AX172" s="526"/>
      <c r="AY172" s="521"/>
      <c r="AZ172" s="521"/>
      <c r="BA172" s="521"/>
      <c r="BB172" s="521"/>
    </row>
    <row r="173" spans="1:54" ht="15" customHeight="1" x14ac:dyDescent="0.3">
      <c r="A173" s="522"/>
      <c r="B173" s="520"/>
      <c r="C173" s="520"/>
      <c r="D173" s="520"/>
      <c r="E173" s="520"/>
      <c r="F173" s="520"/>
      <c r="G173" s="520"/>
      <c r="H173" s="521"/>
      <c r="I173" s="522"/>
      <c r="J173" s="522"/>
      <c r="K173" s="521"/>
      <c r="L173" s="521"/>
      <c r="M173" s="521"/>
      <c r="N173" s="520"/>
      <c r="O173" s="521"/>
      <c r="P173" s="521"/>
      <c r="Q173" s="521"/>
      <c r="S173" s="521"/>
      <c r="T173" s="520"/>
      <c r="U173" s="520"/>
      <c r="V173" s="520"/>
      <c r="W173" s="520"/>
      <c r="X173" s="520"/>
      <c r="Y173" s="520"/>
      <c r="Z173" s="520"/>
      <c r="AA173" s="520"/>
      <c r="AB173" s="520"/>
      <c r="AE173" s="522"/>
      <c r="AF173" s="522"/>
      <c r="AH173" s="531"/>
      <c r="AI173" s="531"/>
      <c r="AJ173" s="531"/>
      <c r="AK173" s="531"/>
      <c r="AL173" s="530"/>
      <c r="AM173" s="531"/>
      <c r="AN173" s="531"/>
      <c r="AO173" s="531"/>
      <c r="AP173" s="531"/>
      <c r="AQ173" s="522"/>
      <c r="AR173" s="520"/>
      <c r="AS173" s="520"/>
      <c r="AT173" s="533"/>
      <c r="AX173" s="526"/>
      <c r="AY173" s="521"/>
      <c r="AZ173" s="521"/>
      <c r="BA173" s="521"/>
      <c r="BB173" s="521"/>
    </row>
    <row r="174" spans="1:54" ht="15" customHeight="1" x14ac:dyDescent="0.3">
      <c r="A174" s="522"/>
      <c r="B174" s="520"/>
      <c r="C174" s="520"/>
      <c r="D174" s="520"/>
      <c r="E174" s="520"/>
      <c r="F174" s="520"/>
      <c r="G174" s="520"/>
      <c r="H174" s="521"/>
      <c r="I174" s="522"/>
      <c r="J174" s="522"/>
      <c r="K174" s="521"/>
      <c r="L174" s="521"/>
      <c r="M174" s="521"/>
      <c r="N174" s="520"/>
      <c r="O174" s="521"/>
      <c r="P174" s="521"/>
      <c r="Q174" s="521"/>
      <c r="S174" s="521"/>
      <c r="T174" s="520"/>
      <c r="U174" s="520"/>
      <c r="V174" s="520"/>
      <c r="W174" s="520"/>
      <c r="X174" s="520"/>
      <c r="Y174" s="520"/>
      <c r="Z174" s="520"/>
      <c r="AA174" s="520"/>
      <c r="AB174" s="520"/>
      <c r="AE174" s="522"/>
      <c r="AF174" s="522"/>
      <c r="AH174" s="531"/>
      <c r="AI174" s="531"/>
      <c r="AJ174" s="531"/>
      <c r="AK174" s="531"/>
      <c r="AL174" s="530"/>
      <c r="AM174" s="531"/>
      <c r="AN174" s="531"/>
      <c r="AO174" s="531"/>
      <c r="AP174" s="531"/>
      <c r="AQ174" s="522"/>
      <c r="AR174" s="520"/>
      <c r="AS174" s="520"/>
      <c r="AT174" s="533"/>
      <c r="AX174" s="526"/>
      <c r="AY174" s="521"/>
      <c r="AZ174" s="521"/>
      <c r="BA174" s="521"/>
      <c r="BB174" s="521"/>
    </row>
    <row r="175" spans="1:54" ht="15" customHeight="1" x14ac:dyDescent="0.3">
      <c r="A175" s="522"/>
      <c r="B175" s="520"/>
      <c r="C175" s="520"/>
      <c r="D175" s="520"/>
      <c r="E175" s="520"/>
      <c r="F175" s="520"/>
      <c r="G175" s="520"/>
      <c r="H175" s="521"/>
      <c r="I175" s="522"/>
      <c r="J175" s="522"/>
      <c r="K175" s="521"/>
      <c r="L175" s="521"/>
      <c r="M175" s="521"/>
      <c r="N175" s="520"/>
      <c r="O175" s="521"/>
      <c r="P175" s="521"/>
      <c r="Q175" s="521"/>
      <c r="S175" s="521"/>
      <c r="T175" s="520"/>
      <c r="U175" s="520"/>
      <c r="V175" s="520"/>
      <c r="W175" s="520"/>
      <c r="X175" s="520"/>
      <c r="Y175" s="520"/>
      <c r="Z175" s="520"/>
      <c r="AA175" s="520"/>
      <c r="AB175" s="520"/>
      <c r="AE175" s="522"/>
      <c r="AF175" s="522"/>
      <c r="AH175" s="531"/>
      <c r="AI175" s="531"/>
      <c r="AJ175" s="531"/>
      <c r="AK175" s="531"/>
      <c r="AL175" s="530"/>
      <c r="AM175" s="531"/>
      <c r="AN175" s="531"/>
      <c r="AO175" s="531"/>
      <c r="AP175" s="531"/>
      <c r="AQ175" s="522"/>
      <c r="AR175" s="520"/>
      <c r="AS175" s="520"/>
      <c r="AT175" s="533"/>
      <c r="AX175" s="526"/>
      <c r="AY175" s="521"/>
      <c r="AZ175" s="521"/>
      <c r="BA175" s="521"/>
      <c r="BB175" s="521"/>
    </row>
    <row r="176" spans="1:54" ht="15" customHeight="1" x14ac:dyDescent="0.3">
      <c r="A176" s="522"/>
      <c r="B176" s="520"/>
      <c r="C176" s="520"/>
      <c r="D176" s="520"/>
      <c r="E176" s="520"/>
      <c r="F176" s="520"/>
      <c r="G176" s="520"/>
      <c r="H176" s="521"/>
      <c r="I176" s="522"/>
      <c r="J176" s="522"/>
      <c r="K176" s="521"/>
      <c r="L176" s="521"/>
      <c r="M176" s="521"/>
      <c r="N176" s="520"/>
      <c r="O176" s="521"/>
      <c r="P176" s="521"/>
      <c r="Q176" s="521"/>
      <c r="S176" s="521"/>
      <c r="T176" s="520"/>
      <c r="U176" s="520"/>
      <c r="V176" s="520"/>
      <c r="W176" s="520"/>
      <c r="X176" s="520"/>
      <c r="Y176" s="520"/>
      <c r="Z176" s="520"/>
      <c r="AA176" s="520"/>
      <c r="AB176" s="520"/>
      <c r="AE176" s="522"/>
      <c r="AF176" s="522"/>
      <c r="AH176" s="531"/>
      <c r="AI176" s="531"/>
      <c r="AJ176" s="531"/>
      <c r="AK176" s="531"/>
      <c r="AL176" s="530"/>
      <c r="AM176" s="531"/>
      <c r="AN176" s="531"/>
      <c r="AO176" s="531"/>
      <c r="AP176" s="531"/>
      <c r="AQ176" s="522"/>
      <c r="AR176" s="520"/>
      <c r="AS176" s="520"/>
      <c r="AT176" s="533"/>
      <c r="AX176" s="526"/>
      <c r="AY176" s="521"/>
      <c r="AZ176" s="521"/>
      <c r="BA176" s="521"/>
      <c r="BB176" s="521"/>
    </row>
    <row r="177" spans="1:54" ht="15" customHeight="1" x14ac:dyDescent="0.3">
      <c r="A177" s="522"/>
      <c r="B177" s="520"/>
      <c r="C177" s="520"/>
      <c r="D177" s="520"/>
      <c r="E177" s="520"/>
      <c r="F177" s="520"/>
      <c r="G177" s="520"/>
      <c r="H177" s="521"/>
      <c r="I177" s="522"/>
      <c r="J177" s="522"/>
      <c r="K177" s="521"/>
      <c r="L177" s="521"/>
      <c r="M177" s="521"/>
      <c r="N177" s="520"/>
      <c r="O177" s="521"/>
      <c r="P177" s="521"/>
      <c r="Q177" s="521"/>
      <c r="S177" s="521"/>
      <c r="T177" s="520"/>
      <c r="U177" s="520"/>
      <c r="V177" s="520"/>
      <c r="W177" s="520"/>
      <c r="X177" s="520"/>
      <c r="Y177" s="520"/>
      <c r="Z177" s="520"/>
      <c r="AA177" s="520"/>
      <c r="AB177" s="520"/>
      <c r="AE177" s="522"/>
      <c r="AF177" s="522"/>
      <c r="AH177" s="531"/>
      <c r="AI177" s="531"/>
      <c r="AJ177" s="531"/>
      <c r="AK177" s="531"/>
      <c r="AL177" s="530"/>
      <c r="AM177" s="531"/>
      <c r="AN177" s="531"/>
      <c r="AO177" s="531"/>
      <c r="AP177" s="531"/>
      <c r="AQ177" s="522"/>
      <c r="AR177" s="520"/>
      <c r="AS177" s="520"/>
      <c r="AT177" s="533"/>
      <c r="AX177" s="526"/>
      <c r="AY177" s="521"/>
      <c r="AZ177" s="521"/>
      <c r="BA177" s="521"/>
      <c r="BB177" s="521"/>
    </row>
    <row r="178" spans="1:54" ht="15" customHeight="1" x14ac:dyDescent="0.3">
      <c r="A178" s="522"/>
      <c r="B178" s="520"/>
      <c r="C178" s="520"/>
      <c r="D178" s="520"/>
      <c r="E178" s="520"/>
      <c r="F178" s="520"/>
      <c r="G178" s="520"/>
      <c r="H178" s="521"/>
      <c r="I178" s="522"/>
      <c r="J178" s="522"/>
      <c r="K178" s="521"/>
      <c r="L178" s="521"/>
      <c r="M178" s="521"/>
      <c r="N178" s="520"/>
      <c r="O178" s="521"/>
      <c r="P178" s="521"/>
      <c r="Q178" s="521"/>
      <c r="S178" s="521"/>
      <c r="T178" s="520"/>
      <c r="U178" s="520"/>
      <c r="V178" s="520"/>
      <c r="W178" s="520"/>
      <c r="X178" s="520"/>
      <c r="Y178" s="520"/>
      <c r="Z178" s="520"/>
      <c r="AA178" s="520"/>
      <c r="AB178" s="520"/>
      <c r="AE178" s="522"/>
      <c r="AF178" s="522"/>
      <c r="AH178" s="531"/>
      <c r="AI178" s="531"/>
      <c r="AJ178" s="531"/>
      <c r="AK178" s="531"/>
      <c r="AL178" s="530"/>
      <c r="AM178" s="531"/>
      <c r="AN178" s="531"/>
      <c r="AO178" s="531"/>
      <c r="AP178" s="531"/>
      <c r="AQ178" s="522"/>
      <c r="AR178" s="520"/>
      <c r="AS178" s="520"/>
      <c r="AT178" s="533"/>
      <c r="AX178" s="526"/>
      <c r="AY178" s="521"/>
      <c r="AZ178" s="521"/>
      <c r="BA178" s="521"/>
      <c r="BB178" s="521"/>
    </row>
    <row r="179" spans="1:54" ht="15" customHeight="1" x14ac:dyDescent="0.3">
      <c r="A179" s="522"/>
      <c r="B179" s="520"/>
      <c r="C179" s="520"/>
      <c r="D179" s="520"/>
      <c r="E179" s="520"/>
      <c r="F179" s="520"/>
      <c r="G179" s="520"/>
      <c r="H179" s="521"/>
      <c r="I179" s="522"/>
      <c r="J179" s="522"/>
      <c r="K179" s="521"/>
      <c r="L179" s="521"/>
      <c r="M179" s="521"/>
      <c r="N179" s="520"/>
      <c r="O179" s="521"/>
      <c r="P179" s="521"/>
      <c r="Q179" s="521"/>
      <c r="S179" s="521"/>
      <c r="T179" s="520"/>
      <c r="U179" s="520"/>
      <c r="V179" s="520"/>
      <c r="W179" s="520"/>
      <c r="X179" s="520"/>
      <c r="Y179" s="520"/>
      <c r="Z179" s="520"/>
      <c r="AA179" s="520"/>
      <c r="AB179" s="520"/>
      <c r="AE179" s="522"/>
      <c r="AF179" s="522"/>
      <c r="AH179" s="531"/>
      <c r="AI179" s="531"/>
      <c r="AJ179" s="531"/>
      <c r="AK179" s="531"/>
      <c r="AL179" s="530"/>
      <c r="AM179" s="531"/>
      <c r="AN179" s="531"/>
      <c r="AO179" s="531"/>
      <c r="AP179" s="531"/>
      <c r="AQ179" s="522"/>
      <c r="AR179" s="520"/>
      <c r="AS179" s="520"/>
      <c r="AT179" s="533"/>
      <c r="AX179" s="526"/>
      <c r="AY179" s="521"/>
      <c r="AZ179" s="521"/>
      <c r="BA179" s="521"/>
      <c r="BB179" s="521"/>
    </row>
    <row r="180" spans="1:54" ht="15" customHeight="1" x14ac:dyDescent="0.3">
      <c r="A180" s="522"/>
      <c r="B180" s="520"/>
      <c r="C180" s="520"/>
      <c r="D180" s="520"/>
      <c r="E180" s="520"/>
      <c r="F180" s="520"/>
      <c r="G180" s="520"/>
      <c r="H180" s="521"/>
      <c r="I180" s="522"/>
      <c r="J180" s="522"/>
      <c r="K180" s="521"/>
      <c r="L180" s="521"/>
      <c r="M180" s="521"/>
      <c r="N180" s="520"/>
      <c r="O180" s="521"/>
      <c r="P180" s="521"/>
      <c r="Q180" s="521"/>
      <c r="S180" s="521"/>
      <c r="T180" s="520"/>
      <c r="U180" s="520"/>
      <c r="V180" s="520"/>
      <c r="W180" s="520"/>
      <c r="X180" s="520"/>
      <c r="Y180" s="520"/>
      <c r="Z180" s="520"/>
      <c r="AA180" s="520"/>
      <c r="AB180" s="520"/>
      <c r="AE180" s="522"/>
      <c r="AF180" s="522"/>
      <c r="AH180" s="531"/>
      <c r="AI180" s="531"/>
      <c r="AJ180" s="531"/>
      <c r="AK180" s="531"/>
      <c r="AL180" s="530"/>
      <c r="AM180" s="531"/>
      <c r="AN180" s="531"/>
      <c r="AO180" s="531"/>
      <c r="AP180" s="531"/>
      <c r="AQ180" s="522"/>
      <c r="AR180" s="520"/>
      <c r="AS180" s="520"/>
      <c r="AT180" s="533"/>
      <c r="AX180" s="526"/>
      <c r="AY180" s="521"/>
      <c r="AZ180" s="521"/>
      <c r="BA180" s="521"/>
      <c r="BB180" s="521"/>
    </row>
    <row r="181" spans="1:54" ht="15" customHeight="1" x14ac:dyDescent="0.3">
      <c r="A181" s="522"/>
      <c r="B181" s="520"/>
      <c r="C181" s="520"/>
      <c r="D181" s="520"/>
      <c r="E181" s="520"/>
      <c r="F181" s="520"/>
      <c r="G181" s="520"/>
      <c r="H181" s="521"/>
      <c r="I181" s="522"/>
      <c r="J181" s="522"/>
      <c r="K181" s="521"/>
      <c r="L181" s="521"/>
      <c r="M181" s="521"/>
      <c r="N181" s="520"/>
      <c r="O181" s="521"/>
      <c r="P181" s="521"/>
      <c r="Q181" s="521"/>
      <c r="S181" s="521"/>
      <c r="T181" s="520"/>
      <c r="U181" s="520"/>
      <c r="V181" s="520"/>
      <c r="W181" s="520"/>
      <c r="X181" s="520"/>
      <c r="Y181" s="520"/>
      <c r="Z181" s="520"/>
      <c r="AA181" s="520"/>
      <c r="AB181" s="520"/>
      <c r="AE181" s="522"/>
      <c r="AF181" s="522"/>
      <c r="AH181" s="531"/>
      <c r="AI181" s="531"/>
      <c r="AJ181" s="531"/>
      <c r="AK181" s="531"/>
      <c r="AL181" s="530"/>
      <c r="AM181" s="531"/>
      <c r="AN181" s="531"/>
      <c r="AO181" s="531"/>
      <c r="AP181" s="531"/>
      <c r="AQ181" s="522"/>
      <c r="AR181" s="520"/>
      <c r="AS181" s="520"/>
      <c r="AT181" s="533"/>
      <c r="AX181" s="526"/>
      <c r="AY181" s="521"/>
      <c r="AZ181" s="521"/>
      <c r="BA181" s="521"/>
      <c r="BB181" s="521"/>
    </row>
    <row r="182" spans="1:54" ht="15" customHeight="1" x14ac:dyDescent="0.3">
      <c r="A182" s="522"/>
      <c r="B182" s="520"/>
      <c r="C182" s="520"/>
      <c r="D182" s="520"/>
      <c r="E182" s="520"/>
      <c r="F182" s="520"/>
      <c r="G182" s="520"/>
      <c r="H182" s="521"/>
      <c r="I182" s="522"/>
      <c r="J182" s="522"/>
      <c r="K182" s="521"/>
      <c r="L182" s="521"/>
      <c r="M182" s="521"/>
      <c r="N182" s="520"/>
      <c r="O182" s="521"/>
      <c r="P182" s="521"/>
      <c r="Q182" s="521"/>
      <c r="S182" s="521"/>
      <c r="T182" s="520"/>
      <c r="U182" s="520"/>
      <c r="V182" s="520"/>
      <c r="W182" s="520"/>
      <c r="X182" s="520"/>
      <c r="Y182" s="520"/>
      <c r="Z182" s="520"/>
      <c r="AA182" s="520"/>
      <c r="AB182" s="520"/>
      <c r="AE182" s="522"/>
      <c r="AF182" s="522"/>
      <c r="AH182" s="531"/>
      <c r="AI182" s="531"/>
      <c r="AJ182" s="531"/>
      <c r="AK182" s="531"/>
      <c r="AL182" s="530"/>
      <c r="AM182" s="531"/>
      <c r="AN182" s="531"/>
      <c r="AO182" s="531"/>
      <c r="AP182" s="531"/>
      <c r="AQ182" s="522"/>
      <c r="AR182" s="520"/>
      <c r="AS182" s="520"/>
      <c r="AT182" s="533"/>
      <c r="AX182" s="526"/>
      <c r="AY182" s="521"/>
      <c r="AZ182" s="521"/>
      <c r="BA182" s="521"/>
      <c r="BB182" s="521"/>
    </row>
    <row r="183" spans="1:54" ht="15" customHeight="1" x14ac:dyDescent="0.3">
      <c r="A183" s="522"/>
      <c r="B183" s="520"/>
      <c r="C183" s="520"/>
      <c r="D183" s="520"/>
      <c r="E183" s="520"/>
      <c r="F183" s="520"/>
      <c r="G183" s="520"/>
      <c r="H183" s="521"/>
      <c r="I183" s="522"/>
      <c r="J183" s="522"/>
      <c r="K183" s="521"/>
      <c r="L183" s="521"/>
      <c r="M183" s="521"/>
      <c r="N183" s="520"/>
      <c r="O183" s="521"/>
      <c r="P183" s="521"/>
      <c r="Q183" s="521"/>
      <c r="S183" s="521"/>
      <c r="T183" s="520"/>
      <c r="U183" s="520"/>
      <c r="V183" s="520"/>
      <c r="W183" s="520"/>
      <c r="X183" s="520"/>
      <c r="Y183" s="520"/>
      <c r="Z183" s="520"/>
      <c r="AA183" s="520"/>
      <c r="AB183" s="520"/>
      <c r="AE183" s="522"/>
      <c r="AF183" s="522"/>
      <c r="AH183" s="531"/>
      <c r="AI183" s="531"/>
      <c r="AJ183" s="531"/>
      <c r="AK183" s="531"/>
      <c r="AL183" s="530"/>
      <c r="AM183" s="531"/>
      <c r="AN183" s="531"/>
      <c r="AO183" s="531"/>
      <c r="AP183" s="531"/>
      <c r="AQ183" s="522"/>
      <c r="AR183" s="520"/>
      <c r="AS183" s="520"/>
      <c r="AT183" s="533"/>
      <c r="AX183" s="526"/>
      <c r="AY183" s="521"/>
      <c r="AZ183" s="521"/>
      <c r="BA183" s="521"/>
      <c r="BB183" s="521"/>
    </row>
    <row r="184" spans="1:54" ht="15" customHeight="1" x14ac:dyDescent="0.3">
      <c r="A184" s="522"/>
      <c r="B184" s="520"/>
      <c r="C184" s="520"/>
      <c r="D184" s="520"/>
      <c r="E184" s="520"/>
      <c r="F184" s="520"/>
      <c r="G184" s="520"/>
      <c r="H184" s="521"/>
      <c r="I184" s="522"/>
      <c r="J184" s="522"/>
      <c r="K184" s="521"/>
      <c r="L184" s="521"/>
      <c r="M184" s="521"/>
      <c r="N184" s="520"/>
      <c r="O184" s="521"/>
      <c r="P184" s="521"/>
      <c r="Q184" s="521"/>
      <c r="S184" s="521"/>
      <c r="T184" s="520"/>
      <c r="U184" s="520"/>
      <c r="V184" s="520"/>
      <c r="W184" s="520"/>
      <c r="X184" s="520"/>
      <c r="Y184" s="520"/>
      <c r="Z184" s="520"/>
      <c r="AA184" s="520"/>
      <c r="AB184" s="520"/>
      <c r="AE184" s="522"/>
      <c r="AF184" s="522"/>
      <c r="AH184" s="531"/>
      <c r="AI184" s="531"/>
      <c r="AJ184" s="531"/>
      <c r="AK184" s="531"/>
      <c r="AL184" s="530"/>
      <c r="AM184" s="531"/>
      <c r="AN184" s="531"/>
      <c r="AO184" s="531"/>
      <c r="AP184" s="531"/>
      <c r="AQ184" s="522"/>
      <c r="AR184" s="520"/>
      <c r="AS184" s="520"/>
      <c r="AT184" s="533"/>
      <c r="AX184" s="526"/>
      <c r="AY184" s="521"/>
      <c r="AZ184" s="521"/>
      <c r="BA184" s="521"/>
      <c r="BB184" s="521"/>
    </row>
    <row r="185" spans="1:54" ht="15" customHeight="1" x14ac:dyDescent="0.3">
      <c r="A185" s="522"/>
      <c r="B185" s="520"/>
      <c r="C185" s="520"/>
      <c r="D185" s="520"/>
      <c r="E185" s="520"/>
      <c r="F185" s="520"/>
      <c r="G185" s="520"/>
      <c r="H185" s="521"/>
      <c r="I185" s="522"/>
      <c r="J185" s="522"/>
      <c r="K185" s="521"/>
      <c r="L185" s="521"/>
      <c r="M185" s="521"/>
      <c r="N185" s="520"/>
      <c r="O185" s="521"/>
      <c r="P185" s="521"/>
      <c r="Q185" s="521"/>
      <c r="S185" s="521"/>
      <c r="T185" s="520"/>
      <c r="U185" s="520"/>
      <c r="V185" s="520"/>
      <c r="W185" s="520"/>
      <c r="X185" s="520"/>
      <c r="Y185" s="520"/>
      <c r="Z185" s="520"/>
      <c r="AA185" s="520"/>
      <c r="AB185" s="520"/>
      <c r="AE185" s="522"/>
      <c r="AF185" s="522"/>
      <c r="AH185" s="531"/>
      <c r="AI185" s="531"/>
      <c r="AJ185" s="531"/>
      <c r="AK185" s="531"/>
      <c r="AL185" s="530"/>
      <c r="AM185" s="531"/>
      <c r="AN185" s="531"/>
      <c r="AO185" s="531"/>
      <c r="AP185" s="531"/>
      <c r="AQ185" s="522"/>
      <c r="AR185" s="520"/>
      <c r="AS185" s="520"/>
      <c r="AT185" s="533"/>
      <c r="AX185" s="526"/>
      <c r="AY185" s="521"/>
      <c r="AZ185" s="521"/>
      <c r="BA185" s="521"/>
      <c r="BB185" s="521"/>
    </row>
    <row r="186" spans="1:54" ht="15" customHeight="1" x14ac:dyDescent="0.3">
      <c r="A186" s="522"/>
      <c r="B186" s="520"/>
      <c r="C186" s="520"/>
      <c r="D186" s="520"/>
      <c r="E186" s="520"/>
      <c r="F186" s="520"/>
      <c r="G186" s="520"/>
      <c r="H186" s="521"/>
      <c r="I186" s="522"/>
      <c r="J186" s="522"/>
      <c r="K186" s="521"/>
      <c r="L186" s="521"/>
      <c r="M186" s="521"/>
      <c r="N186" s="520"/>
      <c r="O186" s="521"/>
      <c r="P186" s="521"/>
      <c r="Q186" s="521"/>
      <c r="S186" s="521"/>
      <c r="T186" s="520"/>
      <c r="U186" s="520"/>
      <c r="V186" s="520"/>
      <c r="W186" s="520"/>
      <c r="X186" s="520"/>
      <c r="Y186" s="520"/>
      <c r="Z186" s="520"/>
      <c r="AA186" s="520"/>
      <c r="AB186" s="520"/>
      <c r="AE186" s="522"/>
      <c r="AF186" s="522"/>
      <c r="AH186" s="531"/>
      <c r="AI186" s="531"/>
      <c r="AJ186" s="531"/>
      <c r="AK186" s="531"/>
      <c r="AL186" s="530"/>
      <c r="AM186" s="531"/>
      <c r="AN186" s="531"/>
      <c r="AO186" s="531"/>
      <c r="AP186" s="531"/>
      <c r="AQ186" s="522"/>
      <c r="AR186" s="520"/>
      <c r="AS186" s="520"/>
      <c r="AT186" s="533"/>
      <c r="AX186" s="526"/>
      <c r="AY186" s="521"/>
      <c r="AZ186" s="521"/>
      <c r="BA186" s="521"/>
      <c r="BB186" s="521"/>
    </row>
    <row r="187" spans="1:54" ht="15" customHeight="1" x14ac:dyDescent="0.3">
      <c r="A187" s="522"/>
      <c r="B187" s="520"/>
      <c r="C187" s="520"/>
      <c r="D187" s="520"/>
      <c r="E187" s="520"/>
      <c r="F187" s="520"/>
      <c r="G187" s="520"/>
      <c r="H187" s="521"/>
      <c r="I187" s="522"/>
      <c r="J187" s="522"/>
      <c r="K187" s="521"/>
      <c r="L187" s="521"/>
      <c r="M187" s="521"/>
      <c r="N187" s="520"/>
      <c r="O187" s="521"/>
      <c r="P187" s="521"/>
      <c r="Q187" s="521"/>
      <c r="S187" s="521"/>
      <c r="T187" s="520"/>
      <c r="U187" s="520"/>
      <c r="V187" s="520"/>
      <c r="W187" s="520"/>
      <c r="X187" s="520"/>
      <c r="Y187" s="520"/>
      <c r="Z187" s="520"/>
      <c r="AA187" s="520"/>
      <c r="AB187" s="520"/>
      <c r="AE187" s="522"/>
      <c r="AF187" s="522"/>
      <c r="AH187" s="531"/>
      <c r="AI187" s="531"/>
      <c r="AJ187" s="531"/>
      <c r="AK187" s="531"/>
      <c r="AL187" s="530"/>
      <c r="AM187" s="531"/>
      <c r="AN187" s="531"/>
      <c r="AO187" s="531"/>
      <c r="AP187" s="531"/>
      <c r="AQ187" s="522"/>
      <c r="AR187" s="520"/>
      <c r="AS187" s="520"/>
      <c r="AT187" s="533"/>
      <c r="AX187" s="526"/>
      <c r="AY187" s="521"/>
      <c r="AZ187" s="521"/>
      <c r="BA187" s="521"/>
      <c r="BB187" s="521"/>
    </row>
    <row r="188" spans="1:54" ht="15" customHeight="1" x14ac:dyDescent="0.3">
      <c r="A188" s="522"/>
      <c r="B188" s="520"/>
      <c r="C188" s="520"/>
      <c r="D188" s="520"/>
      <c r="E188" s="520"/>
      <c r="F188" s="520"/>
      <c r="G188" s="520"/>
      <c r="H188" s="521"/>
      <c r="I188" s="522"/>
      <c r="J188" s="522"/>
      <c r="K188" s="521"/>
      <c r="L188" s="521"/>
      <c r="M188" s="521"/>
      <c r="N188" s="520"/>
      <c r="O188" s="521"/>
      <c r="P188" s="521"/>
      <c r="Q188" s="521"/>
      <c r="S188" s="521"/>
      <c r="T188" s="520"/>
      <c r="U188" s="520"/>
      <c r="V188" s="520"/>
      <c r="W188" s="520"/>
      <c r="X188" s="520"/>
      <c r="Y188" s="520"/>
      <c r="Z188" s="520"/>
      <c r="AA188" s="520"/>
      <c r="AB188" s="520"/>
      <c r="AE188" s="522"/>
      <c r="AF188" s="522"/>
      <c r="AH188" s="531"/>
      <c r="AI188" s="531"/>
      <c r="AJ188" s="531"/>
      <c r="AK188" s="531"/>
      <c r="AL188" s="530"/>
      <c r="AM188" s="531"/>
      <c r="AN188" s="531"/>
      <c r="AO188" s="531"/>
      <c r="AP188" s="531"/>
      <c r="AQ188" s="522"/>
      <c r="AR188" s="520"/>
      <c r="AS188" s="520"/>
      <c r="AT188" s="533"/>
      <c r="AX188" s="526"/>
      <c r="AY188" s="521"/>
      <c r="AZ188" s="521"/>
      <c r="BA188" s="521"/>
      <c r="BB188" s="521"/>
    </row>
    <row r="189" spans="1:54" ht="15" customHeight="1" x14ac:dyDescent="0.3">
      <c r="A189" s="522"/>
      <c r="B189" s="520"/>
      <c r="C189" s="520"/>
      <c r="D189" s="520"/>
      <c r="E189" s="520"/>
      <c r="F189" s="520"/>
      <c r="G189" s="520"/>
      <c r="H189" s="521"/>
      <c r="I189" s="522"/>
      <c r="J189" s="522"/>
      <c r="K189" s="521"/>
      <c r="L189" s="521"/>
      <c r="M189" s="521"/>
      <c r="N189" s="520"/>
      <c r="O189" s="521"/>
      <c r="P189" s="521"/>
      <c r="Q189" s="521"/>
      <c r="S189" s="521"/>
      <c r="T189" s="520"/>
      <c r="U189" s="520"/>
      <c r="V189" s="520"/>
      <c r="W189" s="520"/>
      <c r="X189" s="520"/>
      <c r="Y189" s="520"/>
      <c r="Z189" s="520"/>
      <c r="AA189" s="520"/>
      <c r="AB189" s="520"/>
      <c r="AE189" s="522"/>
      <c r="AF189" s="522"/>
      <c r="AH189" s="531"/>
      <c r="AI189" s="531"/>
      <c r="AJ189" s="531"/>
      <c r="AK189" s="531"/>
      <c r="AL189" s="530"/>
      <c r="AM189" s="531"/>
      <c r="AN189" s="531"/>
      <c r="AO189" s="531"/>
      <c r="AP189" s="531"/>
      <c r="AQ189" s="522"/>
      <c r="AR189" s="520"/>
      <c r="AS189" s="520"/>
      <c r="AT189" s="533"/>
      <c r="AX189" s="526"/>
      <c r="AY189" s="521"/>
      <c r="AZ189" s="521"/>
      <c r="BA189" s="521"/>
      <c r="BB189" s="521"/>
    </row>
    <row r="190" spans="1:54" ht="15" customHeight="1" x14ac:dyDescent="0.3">
      <c r="A190" s="522"/>
      <c r="B190" s="520"/>
      <c r="C190" s="520"/>
      <c r="D190" s="520"/>
      <c r="E190" s="520"/>
      <c r="F190" s="520"/>
      <c r="G190" s="520"/>
      <c r="H190" s="521"/>
      <c r="I190" s="522"/>
      <c r="J190" s="522"/>
      <c r="K190" s="521"/>
      <c r="L190" s="521"/>
      <c r="M190" s="521"/>
      <c r="N190" s="520"/>
      <c r="O190" s="521"/>
      <c r="P190" s="521"/>
      <c r="Q190" s="521"/>
      <c r="S190" s="521"/>
      <c r="T190" s="520"/>
      <c r="U190" s="520"/>
      <c r="V190" s="520"/>
      <c r="W190" s="520"/>
      <c r="X190" s="520"/>
      <c r="Y190" s="520"/>
      <c r="Z190" s="520"/>
      <c r="AA190" s="520"/>
      <c r="AB190" s="520"/>
      <c r="AE190" s="522"/>
      <c r="AF190" s="522"/>
      <c r="AH190" s="531"/>
      <c r="AI190" s="531"/>
      <c r="AJ190" s="531"/>
      <c r="AK190" s="531"/>
      <c r="AL190" s="530"/>
      <c r="AM190" s="531"/>
      <c r="AN190" s="531"/>
      <c r="AO190" s="531"/>
      <c r="AP190" s="531"/>
      <c r="AQ190" s="522"/>
      <c r="AR190" s="520"/>
      <c r="AS190" s="520"/>
      <c r="AT190" s="533"/>
      <c r="AX190" s="526"/>
      <c r="AY190" s="521"/>
      <c r="AZ190" s="521"/>
      <c r="BA190" s="521"/>
      <c r="BB190" s="521"/>
    </row>
    <row r="191" spans="1:54" ht="15" customHeight="1" x14ac:dyDescent="0.3">
      <c r="A191" s="522"/>
      <c r="B191" s="520"/>
      <c r="C191" s="520"/>
      <c r="D191" s="520"/>
      <c r="E191" s="520"/>
      <c r="F191" s="520"/>
      <c r="G191" s="520"/>
      <c r="H191" s="521"/>
      <c r="I191" s="522"/>
      <c r="J191" s="522"/>
      <c r="K191" s="521"/>
      <c r="L191" s="521"/>
      <c r="M191" s="521"/>
      <c r="N191" s="520"/>
      <c r="O191" s="521"/>
      <c r="P191" s="521"/>
      <c r="Q191" s="521"/>
      <c r="S191" s="521"/>
      <c r="T191" s="520"/>
      <c r="U191" s="520"/>
      <c r="V191" s="520"/>
      <c r="W191" s="520"/>
      <c r="X191" s="520"/>
      <c r="Y191" s="520"/>
      <c r="Z191" s="520"/>
      <c r="AA191" s="520"/>
      <c r="AB191" s="520"/>
      <c r="AE191" s="522"/>
      <c r="AF191" s="522"/>
      <c r="AH191" s="531"/>
      <c r="AI191" s="531"/>
      <c r="AJ191" s="531"/>
      <c r="AK191" s="531"/>
      <c r="AL191" s="530"/>
      <c r="AM191" s="531"/>
      <c r="AN191" s="531"/>
      <c r="AO191" s="531"/>
      <c r="AP191" s="531"/>
      <c r="AQ191" s="522"/>
      <c r="AR191" s="520"/>
      <c r="AS191" s="520"/>
      <c r="AT191" s="533"/>
      <c r="AX191" s="526"/>
      <c r="AY191" s="521"/>
      <c r="AZ191" s="521"/>
      <c r="BA191" s="521"/>
      <c r="BB191" s="521"/>
    </row>
    <row r="192" spans="1:54" ht="15" customHeight="1" x14ac:dyDescent="0.3">
      <c r="A192" s="522"/>
      <c r="B192" s="520"/>
      <c r="C192" s="520"/>
      <c r="D192" s="520"/>
      <c r="E192" s="520"/>
      <c r="F192" s="520"/>
      <c r="G192" s="520"/>
      <c r="H192" s="521"/>
      <c r="I192" s="522"/>
      <c r="J192" s="522"/>
      <c r="K192" s="521"/>
      <c r="L192" s="521"/>
      <c r="M192" s="521"/>
      <c r="N192" s="520"/>
      <c r="O192" s="521"/>
      <c r="P192" s="521"/>
      <c r="Q192" s="521"/>
      <c r="S192" s="521"/>
      <c r="T192" s="520"/>
      <c r="U192" s="520"/>
      <c r="V192" s="520"/>
      <c r="W192" s="520"/>
      <c r="X192" s="520"/>
      <c r="Y192" s="520"/>
      <c r="Z192" s="520"/>
      <c r="AA192" s="520"/>
      <c r="AB192" s="520"/>
      <c r="AE192" s="522"/>
      <c r="AF192" s="522"/>
      <c r="AH192" s="531"/>
      <c r="AI192" s="531"/>
      <c r="AJ192" s="531"/>
      <c r="AK192" s="531"/>
      <c r="AL192" s="530"/>
      <c r="AM192" s="531"/>
      <c r="AN192" s="531"/>
      <c r="AO192" s="531"/>
      <c r="AP192" s="531"/>
      <c r="AQ192" s="522"/>
      <c r="AR192" s="520"/>
      <c r="AS192" s="520"/>
      <c r="AT192" s="533"/>
      <c r="AX192" s="526"/>
      <c r="AY192" s="521"/>
      <c r="AZ192" s="521"/>
      <c r="BA192" s="521"/>
      <c r="BB192" s="521"/>
    </row>
    <row r="193" spans="1:54" ht="15" customHeight="1" x14ac:dyDescent="0.3">
      <c r="A193" s="522"/>
      <c r="B193" s="520"/>
      <c r="C193" s="520"/>
      <c r="D193" s="520"/>
      <c r="E193" s="520"/>
      <c r="F193" s="520"/>
      <c r="G193" s="520"/>
      <c r="H193" s="521"/>
      <c r="I193" s="522"/>
      <c r="J193" s="522"/>
      <c r="K193" s="521"/>
      <c r="L193" s="521"/>
      <c r="M193" s="521"/>
      <c r="N193" s="520"/>
      <c r="O193" s="521"/>
      <c r="P193" s="521"/>
      <c r="Q193" s="521"/>
      <c r="S193" s="521"/>
      <c r="T193" s="520"/>
      <c r="U193" s="520"/>
      <c r="V193" s="520"/>
      <c r="W193" s="520"/>
      <c r="X193" s="520"/>
      <c r="Y193" s="520"/>
      <c r="Z193" s="520"/>
      <c r="AA193" s="520"/>
      <c r="AB193" s="520"/>
      <c r="AE193" s="522"/>
      <c r="AF193" s="522"/>
      <c r="AH193" s="531"/>
      <c r="AI193" s="531"/>
      <c r="AJ193" s="531"/>
      <c r="AK193" s="531"/>
      <c r="AL193" s="530"/>
      <c r="AM193" s="531"/>
      <c r="AN193" s="531"/>
      <c r="AO193" s="531"/>
      <c r="AP193" s="531"/>
      <c r="AQ193" s="522"/>
      <c r="AR193" s="520"/>
      <c r="AS193" s="520"/>
      <c r="AT193" s="533"/>
      <c r="AX193" s="526"/>
      <c r="AY193" s="521"/>
      <c r="AZ193" s="521"/>
      <c r="BA193" s="521"/>
      <c r="BB193" s="521"/>
    </row>
    <row r="194" spans="1:54" ht="15" customHeight="1" x14ac:dyDescent="0.3">
      <c r="A194" s="522"/>
      <c r="B194" s="520"/>
      <c r="C194" s="520"/>
      <c r="D194" s="520"/>
      <c r="E194" s="520"/>
      <c r="F194" s="520"/>
      <c r="G194" s="520"/>
      <c r="H194" s="521"/>
      <c r="I194" s="522"/>
      <c r="J194" s="522"/>
      <c r="K194" s="521"/>
      <c r="L194" s="521"/>
      <c r="M194" s="521"/>
      <c r="N194" s="520"/>
      <c r="O194" s="521"/>
      <c r="P194" s="521"/>
      <c r="Q194" s="521"/>
      <c r="S194" s="521"/>
      <c r="T194" s="520"/>
      <c r="U194" s="520"/>
      <c r="V194" s="520"/>
      <c r="W194" s="520"/>
      <c r="X194" s="520"/>
      <c r="Y194" s="520"/>
      <c r="Z194" s="520"/>
      <c r="AA194" s="520"/>
      <c r="AB194" s="520"/>
      <c r="AE194" s="522"/>
      <c r="AF194" s="522"/>
      <c r="AH194" s="531"/>
      <c r="AI194" s="531"/>
      <c r="AJ194" s="531"/>
      <c r="AK194" s="531"/>
      <c r="AL194" s="530"/>
      <c r="AM194" s="531"/>
      <c r="AN194" s="531"/>
      <c r="AO194" s="531"/>
      <c r="AP194" s="531"/>
      <c r="AQ194" s="522"/>
      <c r="AR194" s="520"/>
      <c r="AS194" s="520"/>
      <c r="AT194" s="533"/>
      <c r="AX194" s="526"/>
      <c r="AY194" s="521"/>
      <c r="AZ194" s="521"/>
      <c r="BA194" s="521"/>
      <c r="BB194" s="521"/>
    </row>
    <row r="195" spans="1:54" ht="15" customHeight="1" x14ac:dyDescent="0.3">
      <c r="A195" s="522"/>
      <c r="B195" s="520"/>
      <c r="C195" s="520"/>
      <c r="D195" s="520"/>
      <c r="E195" s="520"/>
      <c r="F195" s="520"/>
      <c r="G195" s="520"/>
      <c r="H195" s="521"/>
      <c r="I195" s="522"/>
      <c r="J195" s="522"/>
      <c r="K195" s="521"/>
      <c r="L195" s="521"/>
      <c r="M195" s="521"/>
      <c r="N195" s="520"/>
      <c r="O195" s="521"/>
      <c r="P195" s="521"/>
      <c r="Q195" s="521"/>
      <c r="S195" s="521"/>
      <c r="T195" s="520"/>
      <c r="U195" s="520"/>
      <c r="V195" s="520"/>
      <c r="W195" s="520"/>
      <c r="X195" s="520"/>
      <c r="Y195" s="520"/>
      <c r="Z195" s="520"/>
      <c r="AA195" s="520"/>
      <c r="AB195" s="520"/>
      <c r="AE195" s="522"/>
      <c r="AF195" s="522"/>
      <c r="AH195" s="531"/>
      <c r="AI195" s="531"/>
      <c r="AJ195" s="531"/>
      <c r="AK195" s="531"/>
      <c r="AL195" s="530"/>
      <c r="AM195" s="531"/>
      <c r="AN195" s="531"/>
      <c r="AO195" s="531"/>
      <c r="AP195" s="531"/>
      <c r="AQ195" s="522"/>
      <c r="AR195" s="520"/>
      <c r="AS195" s="520"/>
      <c r="AT195" s="533"/>
      <c r="AX195" s="526"/>
      <c r="AY195" s="521"/>
      <c r="AZ195" s="521"/>
      <c r="BA195" s="521"/>
      <c r="BB195" s="521"/>
    </row>
    <row r="196" spans="1:54" ht="15" customHeight="1" x14ac:dyDescent="0.3">
      <c r="A196" s="522"/>
      <c r="B196" s="520"/>
      <c r="C196" s="520"/>
      <c r="D196" s="520"/>
      <c r="E196" s="520"/>
      <c r="F196" s="520"/>
      <c r="G196" s="520"/>
      <c r="H196" s="521"/>
      <c r="I196" s="522"/>
      <c r="J196" s="522"/>
      <c r="K196" s="521"/>
      <c r="L196" s="521"/>
      <c r="M196" s="521"/>
      <c r="N196" s="520"/>
      <c r="O196" s="521"/>
      <c r="P196" s="521"/>
      <c r="Q196" s="521"/>
      <c r="S196" s="521"/>
      <c r="T196" s="520"/>
      <c r="U196" s="520"/>
      <c r="V196" s="520"/>
      <c r="W196" s="520"/>
      <c r="X196" s="520"/>
      <c r="Y196" s="520"/>
      <c r="Z196" s="520"/>
      <c r="AA196" s="520"/>
      <c r="AB196" s="520"/>
      <c r="AE196" s="522"/>
      <c r="AF196" s="522"/>
      <c r="AH196" s="531"/>
      <c r="AI196" s="531"/>
      <c r="AJ196" s="531"/>
      <c r="AK196" s="531"/>
      <c r="AL196" s="530"/>
      <c r="AM196" s="531"/>
      <c r="AN196" s="531"/>
      <c r="AO196" s="531"/>
      <c r="AP196" s="531"/>
      <c r="AQ196" s="522"/>
      <c r="AR196" s="520"/>
      <c r="AS196" s="520"/>
      <c r="AT196" s="533"/>
      <c r="AX196" s="526"/>
      <c r="AY196" s="521"/>
      <c r="AZ196" s="521"/>
      <c r="BA196" s="521"/>
      <c r="BB196" s="521"/>
    </row>
    <row r="197" spans="1:54" ht="15" customHeight="1" x14ac:dyDescent="0.3">
      <c r="A197" s="522"/>
      <c r="B197" s="520"/>
      <c r="C197" s="520"/>
      <c r="D197" s="520"/>
      <c r="E197" s="520"/>
      <c r="F197" s="520"/>
      <c r="G197" s="520"/>
      <c r="H197" s="521"/>
      <c r="I197" s="522"/>
      <c r="J197" s="522"/>
      <c r="K197" s="521"/>
      <c r="L197" s="521"/>
      <c r="M197" s="521"/>
      <c r="N197" s="520"/>
      <c r="O197" s="521"/>
      <c r="P197" s="521"/>
      <c r="Q197" s="521"/>
      <c r="S197" s="521"/>
      <c r="T197" s="520"/>
      <c r="U197" s="520"/>
      <c r="V197" s="520"/>
      <c r="W197" s="520"/>
      <c r="X197" s="520"/>
      <c r="Y197" s="520"/>
      <c r="Z197" s="520"/>
      <c r="AA197" s="520"/>
      <c r="AB197" s="520"/>
      <c r="AE197" s="522"/>
      <c r="AF197" s="522"/>
      <c r="AH197" s="531"/>
      <c r="AI197" s="531"/>
      <c r="AJ197" s="531"/>
      <c r="AK197" s="531"/>
      <c r="AL197" s="530"/>
      <c r="AM197" s="531"/>
      <c r="AN197" s="531"/>
      <c r="AO197" s="531"/>
      <c r="AP197" s="531"/>
      <c r="AQ197" s="522"/>
      <c r="AR197" s="520"/>
      <c r="AS197" s="520"/>
      <c r="AT197" s="533"/>
      <c r="AX197" s="526"/>
      <c r="AY197" s="521"/>
      <c r="AZ197" s="521"/>
      <c r="BA197" s="521"/>
      <c r="BB197" s="521"/>
    </row>
    <row r="198" spans="1:54" ht="15" customHeight="1" x14ac:dyDescent="0.3">
      <c r="A198" s="522"/>
      <c r="B198" s="520"/>
      <c r="C198" s="520"/>
      <c r="D198" s="520"/>
      <c r="E198" s="520"/>
      <c r="F198" s="520"/>
      <c r="G198" s="520"/>
      <c r="H198" s="521"/>
      <c r="I198" s="522"/>
      <c r="J198" s="522"/>
      <c r="K198" s="521"/>
      <c r="L198" s="521"/>
      <c r="M198" s="521"/>
      <c r="N198" s="520"/>
      <c r="O198" s="521"/>
      <c r="P198" s="521"/>
      <c r="Q198" s="521"/>
      <c r="S198" s="521"/>
      <c r="T198" s="520"/>
      <c r="U198" s="520"/>
      <c r="V198" s="520"/>
      <c r="W198" s="520"/>
      <c r="X198" s="520"/>
      <c r="Y198" s="520"/>
      <c r="Z198" s="520"/>
      <c r="AA198" s="520"/>
      <c r="AB198" s="520"/>
      <c r="AE198" s="522"/>
      <c r="AF198" s="522"/>
      <c r="AH198" s="531"/>
      <c r="AI198" s="531"/>
      <c r="AJ198" s="531"/>
      <c r="AK198" s="531"/>
      <c r="AL198" s="530"/>
      <c r="AM198" s="531"/>
      <c r="AN198" s="531"/>
      <c r="AO198" s="531"/>
      <c r="AP198" s="531"/>
      <c r="AQ198" s="522"/>
      <c r="AR198" s="520"/>
      <c r="AS198" s="520"/>
      <c r="AT198" s="533"/>
      <c r="AX198" s="526"/>
      <c r="AY198" s="521"/>
      <c r="AZ198" s="521"/>
      <c r="BA198" s="521"/>
      <c r="BB198" s="521"/>
    </row>
    <row r="199" spans="1:54" ht="15" customHeight="1" x14ac:dyDescent="0.3">
      <c r="A199" s="522"/>
      <c r="B199" s="520"/>
      <c r="C199" s="520"/>
      <c r="D199" s="520"/>
      <c r="E199" s="520"/>
      <c r="F199" s="520"/>
      <c r="G199" s="520"/>
      <c r="H199" s="521"/>
      <c r="I199" s="522"/>
      <c r="J199" s="522"/>
      <c r="K199" s="521"/>
      <c r="L199" s="521"/>
      <c r="M199" s="521"/>
      <c r="N199" s="520"/>
      <c r="O199" s="521"/>
      <c r="P199" s="521"/>
      <c r="Q199" s="521"/>
      <c r="S199" s="521"/>
      <c r="T199" s="520"/>
      <c r="U199" s="520"/>
      <c r="V199" s="520"/>
      <c r="W199" s="520"/>
      <c r="X199" s="520"/>
      <c r="Y199" s="520"/>
      <c r="Z199" s="520"/>
      <c r="AA199" s="520"/>
      <c r="AB199" s="520"/>
      <c r="AE199" s="522"/>
      <c r="AF199" s="522"/>
      <c r="AH199" s="531"/>
      <c r="AI199" s="531"/>
      <c r="AJ199" s="531"/>
      <c r="AK199" s="531"/>
      <c r="AL199" s="530"/>
      <c r="AM199" s="531"/>
      <c r="AN199" s="531"/>
      <c r="AO199" s="531"/>
      <c r="AP199" s="531"/>
      <c r="AQ199" s="522"/>
      <c r="AR199" s="520"/>
      <c r="AS199" s="520"/>
      <c r="AT199" s="533"/>
      <c r="AX199" s="526"/>
      <c r="AY199" s="521"/>
      <c r="AZ199" s="521"/>
      <c r="BA199" s="521"/>
      <c r="BB199" s="521"/>
    </row>
    <row r="200" spans="1:54" ht="15" customHeight="1" x14ac:dyDescent="0.3">
      <c r="A200" s="522"/>
      <c r="B200" s="520"/>
      <c r="C200" s="520"/>
      <c r="D200" s="520"/>
      <c r="E200" s="520"/>
      <c r="F200" s="520"/>
      <c r="G200" s="520"/>
      <c r="H200" s="521"/>
      <c r="I200" s="522"/>
      <c r="J200" s="522"/>
      <c r="K200" s="521"/>
      <c r="L200" s="521"/>
      <c r="M200" s="521"/>
      <c r="N200" s="520"/>
      <c r="O200" s="521"/>
      <c r="P200" s="521"/>
      <c r="Q200" s="521"/>
      <c r="S200" s="521"/>
      <c r="T200" s="520"/>
      <c r="U200" s="520"/>
      <c r="V200" s="520"/>
      <c r="W200" s="520"/>
      <c r="X200" s="520"/>
      <c r="Y200" s="520"/>
      <c r="Z200" s="520"/>
      <c r="AA200" s="520"/>
      <c r="AB200" s="520"/>
      <c r="AE200" s="522"/>
      <c r="AF200" s="522"/>
      <c r="AH200" s="531"/>
      <c r="AI200" s="531"/>
      <c r="AJ200" s="531"/>
      <c r="AK200" s="531"/>
      <c r="AL200" s="530"/>
      <c r="AM200" s="531"/>
      <c r="AN200" s="531"/>
      <c r="AO200" s="531"/>
      <c r="AP200" s="531"/>
      <c r="AQ200" s="522"/>
      <c r="AR200" s="520"/>
      <c r="AS200" s="520"/>
      <c r="AT200" s="533"/>
      <c r="AX200" s="526"/>
      <c r="AY200" s="521"/>
      <c r="AZ200" s="521"/>
      <c r="BA200" s="521"/>
      <c r="BB200" s="521"/>
    </row>
    <row r="201" spans="1:54" ht="15" customHeight="1" x14ac:dyDescent="0.3">
      <c r="A201" s="522"/>
      <c r="B201" s="520"/>
      <c r="C201" s="520"/>
      <c r="D201" s="520"/>
      <c r="E201" s="520"/>
      <c r="F201" s="520"/>
      <c r="G201" s="520"/>
      <c r="H201" s="521"/>
      <c r="I201" s="522"/>
      <c r="J201" s="522"/>
      <c r="K201" s="521"/>
      <c r="L201" s="521"/>
      <c r="M201" s="521"/>
      <c r="N201" s="520"/>
      <c r="O201" s="521"/>
      <c r="P201" s="521"/>
      <c r="Q201" s="521"/>
      <c r="S201" s="521"/>
      <c r="T201" s="520"/>
      <c r="U201" s="520"/>
      <c r="V201" s="520"/>
      <c r="W201" s="520"/>
      <c r="X201" s="520"/>
      <c r="Y201" s="520"/>
      <c r="Z201" s="520"/>
      <c r="AA201" s="520"/>
      <c r="AB201" s="520"/>
      <c r="AE201" s="522"/>
      <c r="AF201" s="522"/>
      <c r="AH201" s="531"/>
      <c r="AI201" s="531"/>
      <c r="AJ201" s="531"/>
      <c r="AK201" s="531"/>
      <c r="AL201" s="530"/>
      <c r="AM201" s="531"/>
      <c r="AN201" s="531"/>
      <c r="AO201" s="531"/>
      <c r="AP201" s="531"/>
      <c r="AQ201" s="522"/>
      <c r="AR201" s="520"/>
      <c r="AS201" s="520"/>
      <c r="AT201" s="533"/>
      <c r="AX201" s="526"/>
      <c r="AY201" s="521"/>
      <c r="AZ201" s="521"/>
      <c r="BA201" s="521"/>
      <c r="BB201" s="521"/>
    </row>
    <row r="202" spans="1:54" ht="15" customHeight="1" x14ac:dyDescent="0.3">
      <c r="A202" s="522"/>
      <c r="B202" s="520"/>
      <c r="C202" s="520"/>
      <c r="D202" s="520"/>
      <c r="E202" s="520"/>
      <c r="F202" s="520"/>
      <c r="G202" s="520"/>
      <c r="H202" s="521"/>
      <c r="I202" s="522"/>
      <c r="J202" s="522"/>
      <c r="K202" s="521"/>
      <c r="L202" s="521"/>
      <c r="M202" s="521"/>
      <c r="N202" s="520"/>
      <c r="O202" s="521"/>
      <c r="P202" s="521"/>
      <c r="Q202" s="521"/>
      <c r="S202" s="521"/>
      <c r="T202" s="520"/>
      <c r="U202" s="520"/>
      <c r="V202" s="520"/>
      <c r="W202" s="520"/>
      <c r="X202" s="520"/>
      <c r="Y202" s="520"/>
      <c r="Z202" s="520"/>
      <c r="AA202" s="520"/>
      <c r="AB202" s="520"/>
      <c r="AE202" s="522"/>
      <c r="AF202" s="522"/>
      <c r="AH202" s="531"/>
      <c r="AI202" s="531"/>
      <c r="AJ202" s="531"/>
      <c r="AK202" s="531"/>
      <c r="AL202" s="530"/>
      <c r="AM202" s="531"/>
      <c r="AN202" s="531"/>
      <c r="AO202" s="531"/>
      <c r="AP202" s="531"/>
      <c r="AQ202" s="522"/>
      <c r="AR202" s="520"/>
      <c r="AS202" s="520"/>
      <c r="AT202" s="533"/>
      <c r="AX202" s="526"/>
      <c r="AY202" s="521"/>
      <c r="AZ202" s="521"/>
      <c r="BA202" s="521"/>
      <c r="BB202" s="521"/>
    </row>
    <row r="203" spans="1:54" ht="15" customHeight="1" x14ac:dyDescent="0.3">
      <c r="A203" s="522"/>
      <c r="B203" s="520"/>
      <c r="C203" s="520"/>
      <c r="D203" s="520"/>
      <c r="E203" s="520"/>
      <c r="F203" s="520"/>
      <c r="G203" s="520"/>
      <c r="H203" s="521"/>
      <c r="I203" s="522"/>
      <c r="J203" s="522"/>
      <c r="K203" s="521"/>
      <c r="L203" s="521"/>
      <c r="M203" s="521"/>
      <c r="N203" s="520"/>
      <c r="O203" s="521"/>
      <c r="P203" s="521"/>
      <c r="Q203" s="521"/>
      <c r="S203" s="521"/>
      <c r="T203" s="520"/>
      <c r="U203" s="520"/>
      <c r="V203" s="520"/>
      <c r="W203" s="520"/>
      <c r="X203" s="520"/>
      <c r="Y203" s="520"/>
      <c r="Z203" s="520"/>
      <c r="AA203" s="520"/>
      <c r="AB203" s="520"/>
      <c r="AE203" s="522"/>
      <c r="AF203" s="522"/>
      <c r="AH203" s="531"/>
      <c r="AI203" s="531"/>
      <c r="AJ203" s="531"/>
      <c r="AK203" s="531"/>
      <c r="AL203" s="530"/>
      <c r="AM203" s="531"/>
      <c r="AN203" s="531"/>
      <c r="AO203" s="531"/>
      <c r="AP203" s="531"/>
      <c r="AQ203" s="522"/>
      <c r="AR203" s="520"/>
      <c r="AS203" s="520"/>
      <c r="AT203" s="533"/>
      <c r="AX203" s="526"/>
      <c r="AY203" s="521"/>
      <c r="AZ203" s="521"/>
      <c r="BA203" s="521"/>
      <c r="BB203" s="521"/>
    </row>
    <row r="204" spans="1:54" ht="15" customHeight="1" x14ac:dyDescent="0.3">
      <c r="A204" s="522"/>
      <c r="B204" s="520"/>
      <c r="C204" s="520"/>
      <c r="D204" s="520"/>
      <c r="E204" s="520"/>
      <c r="F204" s="520"/>
      <c r="G204" s="520"/>
      <c r="H204" s="521"/>
      <c r="I204" s="522"/>
      <c r="J204" s="522"/>
      <c r="K204" s="521"/>
      <c r="L204" s="521"/>
      <c r="M204" s="521"/>
      <c r="N204" s="520"/>
      <c r="O204" s="521"/>
      <c r="P204" s="521"/>
      <c r="Q204" s="521"/>
      <c r="S204" s="521"/>
      <c r="T204" s="520"/>
      <c r="U204" s="520"/>
      <c r="V204" s="520"/>
      <c r="W204" s="520"/>
      <c r="X204" s="520"/>
      <c r="Y204" s="520"/>
      <c r="Z204" s="520"/>
      <c r="AA204" s="520"/>
      <c r="AB204" s="520"/>
      <c r="AE204" s="522"/>
      <c r="AF204" s="522"/>
      <c r="AH204" s="531"/>
      <c r="AI204" s="531"/>
      <c r="AJ204" s="531"/>
      <c r="AK204" s="531"/>
      <c r="AL204" s="530"/>
      <c r="AM204" s="531"/>
      <c r="AN204" s="531"/>
      <c r="AO204" s="531"/>
      <c r="AP204" s="531"/>
      <c r="AQ204" s="522"/>
      <c r="AR204" s="520"/>
      <c r="AS204" s="520"/>
      <c r="AT204" s="533"/>
      <c r="AX204" s="526"/>
      <c r="AY204" s="521"/>
      <c r="AZ204" s="521"/>
      <c r="BA204" s="521"/>
      <c r="BB204" s="521"/>
    </row>
    <row r="205" spans="1:54" ht="15" customHeight="1" x14ac:dyDescent="0.3">
      <c r="A205" s="522"/>
      <c r="B205" s="520"/>
      <c r="C205" s="520"/>
      <c r="D205" s="520"/>
      <c r="E205" s="520"/>
      <c r="F205" s="520"/>
      <c r="G205" s="520"/>
      <c r="H205" s="521"/>
      <c r="I205" s="522"/>
      <c r="J205" s="522"/>
      <c r="K205" s="521"/>
      <c r="L205" s="521"/>
      <c r="M205" s="521"/>
      <c r="N205" s="520"/>
      <c r="O205" s="521"/>
      <c r="P205" s="521"/>
      <c r="Q205" s="521"/>
      <c r="S205" s="521"/>
      <c r="T205" s="520"/>
      <c r="U205" s="520"/>
      <c r="V205" s="520"/>
      <c r="W205" s="520"/>
      <c r="X205" s="520"/>
      <c r="Y205" s="520"/>
      <c r="Z205" s="520"/>
      <c r="AA205" s="520"/>
      <c r="AB205" s="520"/>
      <c r="AE205" s="522"/>
      <c r="AF205" s="522"/>
      <c r="AH205" s="531"/>
      <c r="AI205" s="531"/>
      <c r="AJ205" s="531"/>
      <c r="AK205" s="531"/>
      <c r="AL205" s="530"/>
      <c r="AM205" s="531"/>
      <c r="AN205" s="531"/>
      <c r="AO205" s="531"/>
      <c r="AP205" s="531"/>
      <c r="AQ205" s="522"/>
      <c r="AR205" s="520"/>
      <c r="AS205" s="520"/>
      <c r="AT205" s="533"/>
      <c r="AX205" s="526"/>
      <c r="AY205" s="521"/>
      <c r="AZ205" s="521"/>
      <c r="BA205" s="521"/>
      <c r="BB205" s="521"/>
    </row>
    <row r="206" spans="1:54" ht="15" customHeight="1" x14ac:dyDescent="0.3">
      <c r="A206" s="522"/>
      <c r="B206" s="520"/>
      <c r="C206" s="520"/>
      <c r="D206" s="520"/>
      <c r="E206" s="520"/>
      <c r="F206" s="520"/>
      <c r="G206" s="520"/>
      <c r="H206" s="521"/>
      <c r="I206" s="522"/>
      <c r="J206" s="522"/>
      <c r="K206" s="521"/>
      <c r="L206" s="521"/>
      <c r="M206" s="521"/>
      <c r="N206" s="520"/>
      <c r="O206" s="521"/>
      <c r="P206" s="521"/>
      <c r="Q206" s="521"/>
      <c r="S206" s="521"/>
      <c r="T206" s="520"/>
      <c r="U206" s="520"/>
      <c r="V206" s="520"/>
      <c r="W206" s="520"/>
      <c r="X206" s="520"/>
      <c r="Y206" s="520"/>
      <c r="Z206" s="520"/>
      <c r="AA206" s="520"/>
      <c r="AB206" s="520"/>
      <c r="AE206" s="522"/>
      <c r="AF206" s="522"/>
      <c r="AH206" s="531"/>
      <c r="AI206" s="531"/>
      <c r="AJ206" s="531"/>
      <c r="AK206" s="531"/>
      <c r="AL206" s="530"/>
      <c r="AM206" s="531"/>
      <c r="AN206" s="531"/>
      <c r="AO206" s="531"/>
      <c r="AP206" s="531"/>
      <c r="AQ206" s="522"/>
      <c r="AR206" s="520"/>
      <c r="AS206" s="520"/>
      <c r="AT206" s="533"/>
      <c r="AX206" s="526"/>
      <c r="AY206" s="521"/>
      <c r="AZ206" s="521"/>
      <c r="BA206" s="521"/>
      <c r="BB206" s="521"/>
    </row>
    <row r="207" spans="1:54" ht="15" customHeight="1" x14ac:dyDescent="0.3">
      <c r="A207" s="522"/>
      <c r="B207" s="520"/>
      <c r="C207" s="520"/>
      <c r="D207" s="520"/>
      <c r="E207" s="520"/>
      <c r="F207" s="520"/>
      <c r="G207" s="520"/>
      <c r="H207" s="521"/>
      <c r="I207" s="522"/>
      <c r="J207" s="522"/>
      <c r="K207" s="521"/>
      <c r="L207" s="521"/>
      <c r="M207" s="521"/>
      <c r="N207" s="520"/>
      <c r="O207" s="521"/>
      <c r="P207" s="521"/>
      <c r="Q207" s="521"/>
      <c r="S207" s="521"/>
      <c r="T207" s="520"/>
      <c r="U207" s="520"/>
      <c r="V207" s="520"/>
      <c r="W207" s="520"/>
      <c r="X207" s="520"/>
      <c r="Y207" s="520"/>
      <c r="Z207" s="520"/>
      <c r="AA207" s="520"/>
      <c r="AB207" s="520"/>
      <c r="AE207" s="522"/>
      <c r="AF207" s="522"/>
      <c r="AH207" s="531"/>
      <c r="AI207" s="531"/>
      <c r="AJ207" s="531"/>
      <c r="AK207" s="531"/>
      <c r="AL207" s="530"/>
      <c r="AM207" s="531"/>
      <c r="AN207" s="531"/>
      <c r="AO207" s="531"/>
      <c r="AP207" s="531"/>
      <c r="AQ207" s="522"/>
      <c r="AR207" s="520"/>
      <c r="AS207" s="520"/>
      <c r="AT207" s="533"/>
      <c r="AX207" s="526"/>
      <c r="AY207" s="521"/>
      <c r="AZ207" s="521"/>
      <c r="BA207" s="521"/>
      <c r="BB207" s="521"/>
    </row>
    <row r="208" spans="1:54" ht="15" customHeight="1" x14ac:dyDescent="0.3">
      <c r="A208" s="522"/>
      <c r="B208" s="520"/>
      <c r="C208" s="520"/>
      <c r="D208" s="520"/>
      <c r="E208" s="520"/>
      <c r="F208" s="520"/>
      <c r="G208" s="520"/>
      <c r="H208" s="521"/>
      <c r="I208" s="522"/>
      <c r="J208" s="522"/>
      <c r="K208" s="521"/>
      <c r="L208" s="521"/>
      <c r="M208" s="521"/>
      <c r="N208" s="520"/>
      <c r="O208" s="521"/>
      <c r="P208" s="521"/>
      <c r="Q208" s="521"/>
      <c r="S208" s="521"/>
      <c r="T208" s="520"/>
      <c r="U208" s="520"/>
      <c r="V208" s="520"/>
      <c r="W208" s="520"/>
      <c r="X208" s="520"/>
      <c r="Y208" s="520"/>
      <c r="Z208" s="520"/>
      <c r="AA208" s="520"/>
      <c r="AB208" s="520"/>
      <c r="AE208" s="522"/>
      <c r="AF208" s="522"/>
      <c r="AH208" s="531"/>
      <c r="AI208" s="531"/>
      <c r="AJ208" s="531"/>
      <c r="AK208" s="531"/>
      <c r="AL208" s="530"/>
      <c r="AM208" s="531"/>
      <c r="AN208" s="531"/>
      <c r="AO208" s="531"/>
      <c r="AP208" s="531"/>
      <c r="AQ208" s="522"/>
      <c r="AR208" s="520"/>
      <c r="AS208" s="520"/>
      <c r="AT208" s="533"/>
      <c r="AX208" s="526"/>
      <c r="AY208" s="521"/>
      <c r="AZ208" s="521"/>
      <c r="BA208" s="521"/>
      <c r="BB208" s="521"/>
    </row>
    <row r="209" spans="1:54" ht="15" customHeight="1" x14ac:dyDescent="0.3">
      <c r="A209" s="522"/>
      <c r="B209" s="520"/>
      <c r="C209" s="520"/>
      <c r="D209" s="520"/>
      <c r="E209" s="520"/>
      <c r="F209" s="520"/>
      <c r="G209" s="520"/>
      <c r="H209" s="521"/>
      <c r="I209" s="522"/>
      <c r="J209" s="522"/>
      <c r="K209" s="521"/>
      <c r="L209" s="521"/>
      <c r="M209" s="521"/>
      <c r="N209" s="520"/>
      <c r="O209" s="521"/>
      <c r="P209" s="521"/>
      <c r="Q209" s="521"/>
      <c r="S209" s="521"/>
      <c r="T209" s="520"/>
      <c r="U209" s="520"/>
      <c r="V209" s="520"/>
      <c r="W209" s="520"/>
      <c r="X209" s="520"/>
      <c r="Y209" s="520"/>
      <c r="Z209" s="520"/>
      <c r="AA209" s="520"/>
      <c r="AB209" s="520"/>
      <c r="AE209" s="522"/>
      <c r="AF209" s="522"/>
      <c r="AH209" s="531"/>
      <c r="AI209" s="531"/>
      <c r="AJ209" s="531"/>
      <c r="AK209" s="531"/>
      <c r="AL209" s="530"/>
      <c r="AM209" s="531"/>
      <c r="AN209" s="531"/>
      <c r="AO209" s="531"/>
      <c r="AP209" s="531"/>
      <c r="AQ209" s="522"/>
      <c r="AR209" s="520"/>
      <c r="AS209" s="520"/>
      <c r="AT209" s="533"/>
      <c r="AX209" s="526"/>
      <c r="AY209" s="521"/>
      <c r="AZ209" s="521"/>
      <c r="BA209" s="521"/>
      <c r="BB209" s="521"/>
    </row>
    <row r="210" spans="1:54" ht="15" customHeight="1" x14ac:dyDescent="0.3">
      <c r="A210" s="522"/>
      <c r="B210" s="520"/>
      <c r="C210" s="520"/>
      <c r="D210" s="520"/>
      <c r="E210" s="520"/>
      <c r="F210" s="520"/>
      <c r="G210" s="520"/>
      <c r="H210" s="521"/>
      <c r="I210" s="522"/>
      <c r="J210" s="522"/>
      <c r="K210" s="521"/>
      <c r="L210" s="521"/>
      <c r="M210" s="521"/>
      <c r="N210" s="520"/>
      <c r="O210" s="521"/>
      <c r="P210" s="521"/>
      <c r="Q210" s="521"/>
      <c r="S210" s="521"/>
      <c r="T210" s="520"/>
      <c r="U210" s="520"/>
      <c r="V210" s="520"/>
      <c r="W210" s="520"/>
      <c r="X210" s="520"/>
      <c r="Y210" s="520"/>
      <c r="Z210" s="520"/>
      <c r="AA210" s="520"/>
      <c r="AB210" s="520"/>
      <c r="AE210" s="522"/>
      <c r="AF210" s="522"/>
      <c r="AH210" s="531"/>
      <c r="AI210" s="531"/>
      <c r="AJ210" s="531"/>
      <c r="AK210" s="531"/>
      <c r="AL210" s="530"/>
      <c r="AM210" s="531"/>
      <c r="AN210" s="531"/>
      <c r="AO210" s="531"/>
      <c r="AP210" s="531"/>
      <c r="AQ210" s="522"/>
      <c r="AR210" s="520"/>
      <c r="AS210" s="520"/>
      <c r="AT210" s="533"/>
      <c r="AX210" s="526"/>
      <c r="AY210" s="521"/>
      <c r="AZ210" s="521"/>
      <c r="BA210" s="521"/>
      <c r="BB210" s="521"/>
    </row>
    <row r="211" spans="1:54" ht="15" customHeight="1" x14ac:dyDescent="0.3">
      <c r="A211" s="522"/>
      <c r="B211" s="520"/>
      <c r="C211" s="520"/>
      <c r="D211" s="520"/>
      <c r="E211" s="520"/>
      <c r="F211" s="520"/>
      <c r="G211" s="520"/>
      <c r="H211" s="521"/>
      <c r="I211" s="522"/>
      <c r="J211" s="522"/>
      <c r="K211" s="521"/>
      <c r="L211" s="521"/>
      <c r="M211" s="521"/>
      <c r="N211" s="520"/>
      <c r="O211" s="521"/>
      <c r="P211" s="521"/>
      <c r="Q211" s="521"/>
      <c r="S211" s="521"/>
      <c r="T211" s="520"/>
      <c r="U211" s="520"/>
      <c r="V211" s="520"/>
      <c r="W211" s="520"/>
      <c r="X211" s="520"/>
      <c r="Y211" s="520"/>
      <c r="Z211" s="520"/>
      <c r="AA211" s="520"/>
      <c r="AB211" s="520"/>
      <c r="AE211" s="522"/>
      <c r="AF211" s="522"/>
      <c r="AH211" s="531"/>
      <c r="AI211" s="531"/>
      <c r="AJ211" s="531"/>
      <c r="AK211" s="531"/>
      <c r="AL211" s="530"/>
      <c r="AM211" s="531"/>
      <c r="AN211" s="531"/>
      <c r="AO211" s="531"/>
      <c r="AP211" s="531"/>
      <c r="AQ211" s="522"/>
      <c r="AR211" s="520"/>
      <c r="AS211" s="520"/>
      <c r="AT211" s="533"/>
      <c r="AX211" s="526"/>
      <c r="AY211" s="521"/>
      <c r="AZ211" s="521"/>
      <c r="BA211" s="521"/>
      <c r="BB211" s="521"/>
    </row>
    <row r="212" spans="1:54" ht="15" customHeight="1" x14ac:dyDescent="0.3">
      <c r="A212" s="522"/>
      <c r="B212" s="520"/>
      <c r="C212" s="520"/>
      <c r="D212" s="520"/>
      <c r="E212" s="520"/>
      <c r="F212" s="520"/>
      <c r="G212" s="520"/>
      <c r="H212" s="521"/>
      <c r="I212" s="522"/>
      <c r="J212" s="522"/>
      <c r="K212" s="521"/>
      <c r="L212" s="521"/>
      <c r="M212" s="521"/>
      <c r="N212" s="520"/>
      <c r="O212" s="521"/>
      <c r="P212" s="521"/>
      <c r="Q212" s="521"/>
      <c r="S212" s="521"/>
      <c r="T212" s="520"/>
      <c r="U212" s="520"/>
      <c r="V212" s="520"/>
      <c r="W212" s="520"/>
      <c r="X212" s="520"/>
      <c r="Y212" s="520"/>
      <c r="Z212" s="520"/>
      <c r="AA212" s="520"/>
      <c r="AB212" s="520"/>
      <c r="AE212" s="522"/>
      <c r="AF212" s="522"/>
      <c r="AH212" s="531"/>
      <c r="AI212" s="531"/>
      <c r="AJ212" s="531"/>
      <c r="AK212" s="531"/>
      <c r="AL212" s="530"/>
      <c r="AM212" s="531"/>
      <c r="AN212" s="531"/>
      <c r="AO212" s="531"/>
      <c r="AP212" s="531"/>
      <c r="AQ212" s="522"/>
      <c r="AR212" s="520"/>
      <c r="AS212" s="520"/>
      <c r="AT212" s="533"/>
      <c r="AX212" s="526"/>
      <c r="AY212" s="521"/>
      <c r="AZ212" s="521"/>
      <c r="BA212" s="521"/>
      <c r="BB212" s="521"/>
    </row>
    <row r="213" spans="1:54" ht="15" customHeight="1" x14ac:dyDescent="0.3">
      <c r="A213" s="522"/>
      <c r="B213" s="520"/>
      <c r="C213" s="520"/>
      <c r="D213" s="520"/>
      <c r="E213" s="520"/>
      <c r="F213" s="520"/>
      <c r="G213" s="520"/>
      <c r="H213" s="521"/>
      <c r="I213" s="522"/>
      <c r="J213" s="522"/>
      <c r="K213" s="521"/>
      <c r="L213" s="521"/>
      <c r="M213" s="521"/>
      <c r="N213" s="520"/>
      <c r="O213" s="521"/>
      <c r="P213" s="521"/>
      <c r="Q213" s="521"/>
      <c r="S213" s="521"/>
      <c r="T213" s="520"/>
      <c r="U213" s="520"/>
      <c r="V213" s="520"/>
      <c r="W213" s="520"/>
      <c r="X213" s="520"/>
      <c r="Y213" s="520"/>
      <c r="Z213" s="520"/>
      <c r="AA213" s="520"/>
      <c r="AB213" s="520"/>
      <c r="AE213" s="522"/>
      <c r="AF213" s="522"/>
      <c r="AH213" s="531"/>
      <c r="AI213" s="531"/>
      <c r="AJ213" s="531"/>
      <c r="AK213" s="531"/>
      <c r="AL213" s="530"/>
      <c r="AM213" s="531"/>
      <c r="AN213" s="531"/>
      <c r="AO213" s="531"/>
      <c r="AP213" s="531"/>
      <c r="AQ213" s="522"/>
      <c r="AR213" s="520"/>
      <c r="AS213" s="520"/>
      <c r="AT213" s="533"/>
      <c r="AX213" s="526"/>
      <c r="AY213" s="521"/>
      <c r="AZ213" s="521"/>
      <c r="BA213" s="521"/>
      <c r="BB213" s="521"/>
    </row>
    <row r="214" spans="1:54" ht="15" customHeight="1" x14ac:dyDescent="0.3">
      <c r="A214" s="522"/>
      <c r="B214" s="520"/>
      <c r="C214" s="520"/>
      <c r="D214" s="520"/>
      <c r="E214" s="520"/>
      <c r="F214" s="520"/>
      <c r="G214" s="520"/>
      <c r="H214" s="521"/>
      <c r="I214" s="522"/>
      <c r="J214" s="522"/>
      <c r="K214" s="521"/>
      <c r="L214" s="521"/>
      <c r="M214" s="521"/>
      <c r="N214" s="520"/>
      <c r="O214" s="521"/>
      <c r="P214" s="521"/>
      <c r="Q214" s="521"/>
      <c r="S214" s="521"/>
      <c r="T214" s="520"/>
      <c r="U214" s="520"/>
      <c r="V214" s="520"/>
      <c r="W214" s="520"/>
      <c r="X214" s="520"/>
      <c r="Y214" s="520"/>
      <c r="Z214" s="520"/>
      <c r="AA214" s="520"/>
      <c r="AB214" s="520"/>
      <c r="AE214" s="522"/>
      <c r="AF214" s="522"/>
      <c r="AH214" s="531"/>
      <c r="AI214" s="531"/>
      <c r="AJ214" s="531"/>
      <c r="AK214" s="531"/>
      <c r="AL214" s="530"/>
      <c r="AM214" s="531"/>
      <c r="AN214" s="531"/>
      <c r="AO214" s="531"/>
      <c r="AP214" s="531"/>
      <c r="AQ214" s="522"/>
      <c r="AR214" s="520"/>
      <c r="AS214" s="520"/>
      <c r="AT214" s="533"/>
      <c r="AX214" s="526"/>
      <c r="AY214" s="521"/>
      <c r="AZ214" s="521"/>
      <c r="BA214" s="521"/>
      <c r="BB214" s="521"/>
    </row>
    <row r="215" spans="1:54" ht="15" customHeight="1" x14ac:dyDescent="0.3">
      <c r="A215" s="522"/>
      <c r="B215" s="520"/>
      <c r="C215" s="520"/>
      <c r="D215" s="520"/>
      <c r="E215" s="520"/>
      <c r="F215" s="520"/>
      <c r="G215" s="520"/>
      <c r="H215" s="521"/>
      <c r="I215" s="522"/>
      <c r="J215" s="522"/>
      <c r="K215" s="521"/>
      <c r="L215" s="521"/>
      <c r="M215" s="521"/>
      <c r="N215" s="520"/>
      <c r="O215" s="521"/>
      <c r="P215" s="521"/>
      <c r="Q215" s="521"/>
      <c r="S215" s="521"/>
      <c r="T215" s="520"/>
      <c r="U215" s="520"/>
      <c r="V215" s="520"/>
      <c r="W215" s="520"/>
      <c r="X215" s="520"/>
      <c r="Y215" s="520"/>
      <c r="Z215" s="520"/>
      <c r="AA215" s="520"/>
      <c r="AB215" s="520"/>
      <c r="AE215" s="522"/>
      <c r="AF215" s="522"/>
      <c r="AH215" s="531"/>
      <c r="AI215" s="531"/>
      <c r="AJ215" s="531"/>
      <c r="AK215" s="531"/>
      <c r="AL215" s="530"/>
      <c r="AM215" s="531"/>
      <c r="AN215" s="531"/>
      <c r="AO215" s="531"/>
      <c r="AP215" s="531"/>
      <c r="AQ215" s="522"/>
      <c r="AR215" s="520"/>
      <c r="AS215" s="520"/>
      <c r="AT215" s="533"/>
      <c r="AX215" s="526"/>
      <c r="AY215" s="521"/>
      <c r="AZ215" s="521"/>
      <c r="BA215" s="521"/>
      <c r="BB215" s="521"/>
    </row>
    <row r="216" spans="1:54" ht="15" customHeight="1" x14ac:dyDescent="0.3">
      <c r="A216" s="522"/>
      <c r="B216" s="520"/>
      <c r="C216" s="520"/>
      <c r="D216" s="520"/>
      <c r="E216" s="520"/>
      <c r="F216" s="520"/>
      <c r="G216" s="520"/>
      <c r="H216" s="521"/>
      <c r="I216" s="522"/>
      <c r="J216" s="522"/>
      <c r="K216" s="521"/>
      <c r="L216" s="521"/>
      <c r="M216" s="521"/>
      <c r="N216" s="520"/>
      <c r="O216" s="521"/>
      <c r="P216" s="521"/>
      <c r="Q216" s="521"/>
      <c r="S216" s="521"/>
      <c r="T216" s="520"/>
      <c r="U216" s="520"/>
      <c r="V216" s="520"/>
      <c r="W216" s="520"/>
      <c r="X216" s="520"/>
      <c r="Y216" s="520"/>
      <c r="Z216" s="520"/>
      <c r="AA216" s="520"/>
      <c r="AB216" s="520"/>
      <c r="AE216" s="522"/>
      <c r="AF216" s="522"/>
      <c r="AH216" s="531"/>
      <c r="AI216" s="531"/>
      <c r="AJ216" s="531"/>
      <c r="AK216" s="531"/>
      <c r="AL216" s="530"/>
      <c r="AM216" s="531"/>
      <c r="AN216" s="531"/>
      <c r="AO216" s="531"/>
      <c r="AP216" s="531"/>
      <c r="AQ216" s="522"/>
      <c r="AR216" s="520"/>
      <c r="AS216" s="520"/>
      <c r="AT216" s="533"/>
      <c r="AX216" s="526"/>
      <c r="AY216" s="521"/>
      <c r="AZ216" s="521"/>
      <c r="BA216" s="521"/>
      <c r="BB216" s="521"/>
    </row>
    <row r="217" spans="1:54" ht="15" customHeight="1" x14ac:dyDescent="0.3">
      <c r="A217" s="522"/>
      <c r="B217" s="520"/>
      <c r="C217" s="520"/>
      <c r="D217" s="520"/>
      <c r="E217" s="520"/>
      <c r="F217" s="520"/>
      <c r="G217" s="520"/>
      <c r="H217" s="521"/>
      <c r="I217" s="522"/>
      <c r="J217" s="522"/>
      <c r="K217" s="521"/>
      <c r="L217" s="521"/>
      <c r="M217" s="521"/>
      <c r="N217" s="520"/>
      <c r="O217" s="521"/>
      <c r="P217" s="521"/>
      <c r="Q217" s="521"/>
      <c r="S217" s="521"/>
      <c r="T217" s="520"/>
      <c r="U217" s="520"/>
      <c r="V217" s="520"/>
      <c r="W217" s="520"/>
      <c r="X217" s="520"/>
      <c r="Y217" s="520"/>
      <c r="Z217" s="520"/>
      <c r="AA217" s="520"/>
      <c r="AB217" s="520"/>
      <c r="AE217" s="522"/>
      <c r="AF217" s="522"/>
      <c r="AH217" s="531"/>
      <c r="AI217" s="531"/>
      <c r="AJ217" s="531"/>
      <c r="AK217" s="531"/>
      <c r="AL217" s="530"/>
      <c r="AM217" s="531"/>
      <c r="AN217" s="531"/>
      <c r="AO217" s="531"/>
      <c r="AP217" s="531"/>
      <c r="AQ217" s="522"/>
      <c r="AR217" s="520"/>
      <c r="AS217" s="520"/>
      <c r="AT217" s="533"/>
      <c r="AX217" s="526"/>
      <c r="AY217" s="521"/>
      <c r="AZ217" s="521"/>
      <c r="BA217" s="521"/>
      <c r="BB217" s="521"/>
    </row>
    <row r="218" spans="1:54" ht="15" customHeight="1" x14ac:dyDescent="0.3">
      <c r="A218" s="522"/>
      <c r="B218" s="520"/>
      <c r="C218" s="520"/>
      <c r="D218" s="520"/>
      <c r="E218" s="520"/>
      <c r="F218" s="520"/>
      <c r="G218" s="520"/>
      <c r="H218" s="521"/>
      <c r="I218" s="522"/>
      <c r="J218" s="522"/>
      <c r="K218" s="521"/>
      <c r="L218" s="521"/>
      <c r="M218" s="521"/>
      <c r="N218" s="520"/>
      <c r="O218" s="521"/>
      <c r="P218" s="521"/>
      <c r="Q218" s="521"/>
      <c r="S218" s="521"/>
      <c r="T218" s="520"/>
      <c r="U218" s="520"/>
      <c r="V218" s="520"/>
      <c r="W218" s="520"/>
      <c r="X218" s="520"/>
      <c r="Y218" s="520"/>
      <c r="Z218" s="520"/>
      <c r="AA218" s="520"/>
      <c r="AB218" s="520"/>
      <c r="AE218" s="522"/>
      <c r="AF218" s="522"/>
      <c r="AH218" s="531"/>
      <c r="AI218" s="531"/>
      <c r="AJ218" s="531"/>
      <c r="AK218" s="531"/>
      <c r="AL218" s="530"/>
      <c r="AM218" s="531"/>
      <c r="AN218" s="531"/>
      <c r="AO218" s="531"/>
      <c r="AP218" s="531"/>
      <c r="AQ218" s="522"/>
      <c r="AR218" s="520"/>
      <c r="AS218" s="520"/>
      <c r="AT218" s="533"/>
      <c r="AX218" s="526"/>
      <c r="AY218" s="521"/>
      <c r="AZ218" s="521"/>
      <c r="BA218" s="521"/>
      <c r="BB218" s="521"/>
    </row>
    <row r="219" spans="1:54" ht="15" customHeight="1" x14ac:dyDescent="0.3">
      <c r="A219" s="522"/>
      <c r="B219" s="520"/>
      <c r="C219" s="520"/>
      <c r="D219" s="520"/>
      <c r="E219" s="520"/>
      <c r="F219" s="520"/>
      <c r="G219" s="520"/>
      <c r="H219" s="521"/>
      <c r="I219" s="522"/>
      <c r="J219" s="522"/>
      <c r="K219" s="521"/>
      <c r="L219" s="521"/>
      <c r="M219" s="521"/>
      <c r="N219" s="520"/>
      <c r="O219" s="521"/>
      <c r="P219" s="521"/>
      <c r="Q219" s="521"/>
      <c r="S219" s="521"/>
      <c r="T219" s="520"/>
      <c r="U219" s="520"/>
      <c r="V219" s="520"/>
      <c r="W219" s="520"/>
      <c r="X219" s="520"/>
      <c r="Y219" s="520"/>
      <c r="Z219" s="520"/>
      <c r="AA219" s="520"/>
      <c r="AB219" s="520"/>
      <c r="AE219" s="522"/>
      <c r="AF219" s="522"/>
      <c r="AH219" s="531"/>
      <c r="AI219" s="531"/>
      <c r="AJ219" s="531"/>
      <c r="AK219" s="531"/>
      <c r="AL219" s="530"/>
      <c r="AM219" s="531"/>
      <c r="AN219" s="531"/>
      <c r="AO219" s="531"/>
      <c r="AP219" s="531"/>
      <c r="AQ219" s="522"/>
      <c r="AR219" s="520"/>
      <c r="AS219" s="520"/>
      <c r="AT219" s="533"/>
      <c r="AX219" s="526"/>
      <c r="AY219" s="521"/>
      <c r="AZ219" s="521"/>
      <c r="BA219" s="521"/>
      <c r="BB219" s="521"/>
    </row>
    <row r="220" spans="1:54" ht="15" customHeight="1" x14ac:dyDescent="0.3">
      <c r="A220" s="522"/>
      <c r="B220" s="520"/>
      <c r="C220" s="520"/>
      <c r="D220" s="520"/>
      <c r="E220" s="520"/>
      <c r="F220" s="520"/>
      <c r="G220" s="520"/>
      <c r="H220" s="521"/>
      <c r="I220" s="522"/>
      <c r="J220" s="522"/>
      <c r="K220" s="521"/>
      <c r="L220" s="521"/>
      <c r="M220" s="521"/>
      <c r="N220" s="520"/>
      <c r="O220" s="521"/>
      <c r="P220" s="521"/>
      <c r="Q220" s="521"/>
      <c r="S220" s="521"/>
      <c r="T220" s="520"/>
      <c r="U220" s="520"/>
      <c r="V220" s="520"/>
      <c r="W220" s="520"/>
      <c r="X220" s="520"/>
      <c r="Y220" s="520"/>
      <c r="Z220" s="520"/>
      <c r="AA220" s="520"/>
      <c r="AB220" s="520"/>
      <c r="AE220" s="522"/>
      <c r="AF220" s="522"/>
      <c r="AH220" s="531"/>
      <c r="AI220" s="531"/>
      <c r="AJ220" s="531"/>
      <c r="AK220" s="531"/>
      <c r="AL220" s="530"/>
      <c r="AM220" s="531"/>
      <c r="AN220" s="531"/>
      <c r="AO220" s="531"/>
      <c r="AP220" s="531"/>
      <c r="AQ220" s="522"/>
      <c r="AR220" s="520"/>
      <c r="AS220" s="520"/>
      <c r="AT220" s="533"/>
      <c r="AX220" s="526"/>
      <c r="AY220" s="521"/>
      <c r="AZ220" s="521"/>
      <c r="BA220" s="521"/>
      <c r="BB220" s="521"/>
    </row>
    <row r="221" spans="1:54" ht="15" customHeight="1" x14ac:dyDescent="0.3">
      <c r="A221" s="522"/>
      <c r="B221" s="520"/>
      <c r="C221" s="520"/>
      <c r="D221" s="520"/>
      <c r="E221" s="520"/>
      <c r="F221" s="520"/>
      <c r="G221" s="520"/>
      <c r="H221" s="521"/>
      <c r="I221" s="522"/>
      <c r="J221" s="522"/>
      <c r="K221" s="521"/>
      <c r="L221" s="521"/>
      <c r="M221" s="521"/>
      <c r="N221" s="520"/>
      <c r="O221" s="521"/>
      <c r="P221" s="521"/>
      <c r="Q221" s="521"/>
      <c r="S221" s="521"/>
      <c r="T221" s="520"/>
      <c r="U221" s="520"/>
      <c r="V221" s="520"/>
      <c r="W221" s="520"/>
      <c r="X221" s="520"/>
      <c r="Y221" s="520"/>
      <c r="Z221" s="520"/>
      <c r="AA221" s="520"/>
      <c r="AB221" s="520"/>
      <c r="AE221" s="522"/>
      <c r="AF221" s="522"/>
      <c r="AH221" s="531"/>
      <c r="AI221" s="531"/>
      <c r="AJ221" s="531"/>
      <c r="AK221" s="531"/>
      <c r="AL221" s="530"/>
      <c r="AM221" s="531"/>
      <c r="AN221" s="531"/>
      <c r="AO221" s="531"/>
      <c r="AP221" s="531"/>
      <c r="AQ221" s="522"/>
      <c r="AR221" s="520"/>
      <c r="AS221" s="520"/>
      <c r="AT221" s="533"/>
      <c r="AX221" s="526"/>
      <c r="AY221" s="521"/>
      <c r="AZ221" s="521"/>
      <c r="BA221" s="521"/>
      <c r="BB221" s="521"/>
    </row>
    <row r="222" spans="1:54" ht="15" customHeight="1" x14ac:dyDescent="0.3">
      <c r="A222" s="522"/>
      <c r="B222" s="520"/>
      <c r="C222" s="520"/>
      <c r="D222" s="520"/>
      <c r="E222" s="520"/>
      <c r="F222" s="520"/>
      <c r="G222" s="520"/>
      <c r="H222" s="521"/>
      <c r="I222" s="522"/>
      <c r="J222" s="522"/>
      <c r="K222" s="521"/>
      <c r="L222" s="521"/>
      <c r="M222" s="521"/>
      <c r="N222" s="520"/>
      <c r="O222" s="521"/>
      <c r="P222" s="521"/>
      <c r="Q222" s="521"/>
      <c r="S222" s="521"/>
      <c r="T222" s="520"/>
      <c r="U222" s="520"/>
      <c r="V222" s="520"/>
      <c r="W222" s="520"/>
      <c r="X222" s="520"/>
      <c r="Y222" s="520"/>
      <c r="Z222" s="520"/>
      <c r="AA222" s="520"/>
      <c r="AB222" s="520"/>
      <c r="AE222" s="522"/>
      <c r="AF222" s="522"/>
      <c r="AH222" s="531"/>
      <c r="AI222" s="531"/>
      <c r="AJ222" s="531"/>
      <c r="AK222" s="531"/>
      <c r="AL222" s="530"/>
      <c r="AM222" s="531"/>
      <c r="AN222" s="531"/>
      <c r="AO222" s="531"/>
      <c r="AP222" s="531"/>
      <c r="AQ222" s="522"/>
      <c r="AR222" s="520"/>
      <c r="AS222" s="520"/>
      <c r="AT222" s="533"/>
      <c r="AX222" s="526"/>
      <c r="AY222" s="521"/>
      <c r="AZ222" s="521"/>
      <c r="BA222" s="521"/>
      <c r="BB222" s="521"/>
    </row>
    <row r="223" spans="1:54" ht="15" customHeight="1" x14ac:dyDescent="0.3">
      <c r="A223" s="522"/>
      <c r="B223" s="520"/>
      <c r="C223" s="520"/>
      <c r="D223" s="520"/>
      <c r="E223" s="520"/>
      <c r="F223" s="520"/>
      <c r="G223" s="520"/>
      <c r="H223" s="521"/>
      <c r="I223" s="522"/>
      <c r="J223" s="522"/>
      <c r="K223" s="521"/>
      <c r="L223" s="521"/>
      <c r="M223" s="521"/>
      <c r="N223" s="520"/>
      <c r="O223" s="521"/>
      <c r="P223" s="521"/>
      <c r="Q223" s="521"/>
      <c r="S223" s="521"/>
      <c r="T223" s="520"/>
      <c r="U223" s="520"/>
      <c r="V223" s="520"/>
      <c r="W223" s="520"/>
      <c r="X223" s="520"/>
      <c r="Y223" s="520"/>
      <c r="Z223" s="520"/>
      <c r="AA223" s="520"/>
      <c r="AB223" s="520"/>
      <c r="AE223" s="522"/>
      <c r="AF223" s="522"/>
      <c r="AH223" s="531"/>
      <c r="AI223" s="531"/>
      <c r="AJ223" s="531"/>
      <c r="AK223" s="531"/>
      <c r="AL223" s="530"/>
      <c r="AM223" s="531"/>
      <c r="AN223" s="531"/>
      <c r="AO223" s="531"/>
      <c r="AP223" s="531"/>
      <c r="AQ223" s="522"/>
      <c r="AR223" s="520"/>
      <c r="AS223" s="520"/>
      <c r="AT223" s="533"/>
      <c r="AX223" s="526"/>
      <c r="AY223" s="521"/>
      <c r="AZ223" s="521"/>
      <c r="BA223" s="521"/>
      <c r="BB223" s="521"/>
    </row>
    <row r="224" spans="1:54" ht="15" customHeight="1" x14ac:dyDescent="0.3">
      <c r="A224" s="522"/>
      <c r="B224" s="520"/>
      <c r="C224" s="520"/>
      <c r="D224" s="520"/>
      <c r="E224" s="520"/>
      <c r="F224" s="520"/>
      <c r="G224" s="520"/>
      <c r="H224" s="521"/>
      <c r="I224" s="522"/>
      <c r="J224" s="522"/>
      <c r="K224" s="521"/>
      <c r="L224" s="521"/>
      <c r="M224" s="521"/>
      <c r="N224" s="520"/>
      <c r="O224" s="521"/>
      <c r="P224" s="521"/>
      <c r="Q224" s="521"/>
      <c r="S224" s="521"/>
      <c r="T224" s="520"/>
      <c r="U224" s="520"/>
      <c r="V224" s="520"/>
      <c r="W224" s="520"/>
      <c r="X224" s="520"/>
      <c r="Y224" s="520"/>
      <c r="Z224" s="520"/>
      <c r="AA224" s="520"/>
      <c r="AB224" s="520"/>
      <c r="AE224" s="522"/>
      <c r="AF224" s="522"/>
      <c r="AH224" s="531"/>
      <c r="AI224" s="531"/>
      <c r="AJ224" s="531"/>
      <c r="AK224" s="531"/>
      <c r="AL224" s="530"/>
      <c r="AM224" s="531"/>
      <c r="AN224" s="531"/>
      <c r="AO224" s="531"/>
      <c r="AP224" s="531"/>
      <c r="AQ224" s="522"/>
      <c r="AR224" s="520"/>
      <c r="AS224" s="520"/>
      <c r="AT224" s="533"/>
      <c r="AX224" s="526"/>
      <c r="AY224" s="521"/>
      <c r="AZ224" s="521"/>
      <c r="BA224" s="521"/>
      <c r="BB224" s="521"/>
    </row>
    <row r="225" spans="1:54" ht="15" customHeight="1" x14ac:dyDescent="0.3">
      <c r="A225" s="522"/>
      <c r="B225" s="520"/>
      <c r="C225" s="520"/>
      <c r="D225" s="520"/>
      <c r="E225" s="520"/>
      <c r="F225" s="520"/>
      <c r="G225" s="520"/>
      <c r="H225" s="521"/>
      <c r="I225" s="522"/>
      <c r="J225" s="522"/>
      <c r="K225" s="521"/>
      <c r="L225" s="521"/>
      <c r="M225" s="521"/>
      <c r="N225" s="520"/>
      <c r="O225" s="521"/>
      <c r="P225" s="521"/>
      <c r="Q225" s="521"/>
      <c r="S225" s="521"/>
      <c r="T225" s="520"/>
      <c r="U225" s="520"/>
      <c r="V225" s="520"/>
      <c r="W225" s="520"/>
      <c r="X225" s="520"/>
      <c r="Y225" s="520"/>
      <c r="Z225" s="520"/>
      <c r="AA225" s="520"/>
      <c r="AB225" s="520"/>
      <c r="AE225" s="522"/>
      <c r="AF225" s="522"/>
      <c r="AH225" s="531"/>
      <c r="AI225" s="531"/>
      <c r="AJ225" s="531"/>
      <c r="AK225" s="531"/>
      <c r="AL225" s="530"/>
      <c r="AM225" s="531"/>
      <c r="AN225" s="531"/>
      <c r="AO225" s="531"/>
      <c r="AP225" s="531"/>
      <c r="AQ225" s="522"/>
      <c r="AR225" s="520"/>
      <c r="AS225" s="520"/>
      <c r="AT225" s="533"/>
      <c r="AX225" s="526"/>
      <c r="AY225" s="521"/>
      <c r="AZ225" s="521"/>
      <c r="BA225" s="521"/>
      <c r="BB225" s="521"/>
    </row>
    <row r="226" spans="1:54" ht="15" customHeight="1" x14ac:dyDescent="0.3">
      <c r="A226" s="522"/>
      <c r="B226" s="520"/>
      <c r="C226" s="520"/>
      <c r="D226" s="520"/>
      <c r="E226" s="520"/>
      <c r="F226" s="520"/>
      <c r="G226" s="520"/>
      <c r="H226" s="521"/>
      <c r="I226" s="522"/>
      <c r="J226" s="522"/>
      <c r="K226" s="521"/>
      <c r="L226" s="521"/>
      <c r="M226" s="521"/>
      <c r="N226" s="520"/>
      <c r="O226" s="521"/>
      <c r="P226" s="521"/>
      <c r="Q226" s="521"/>
      <c r="S226" s="521"/>
      <c r="T226" s="520"/>
      <c r="U226" s="520"/>
      <c r="V226" s="520"/>
      <c r="W226" s="520"/>
      <c r="X226" s="520"/>
      <c r="Y226" s="520"/>
      <c r="Z226" s="520"/>
      <c r="AA226" s="520"/>
      <c r="AB226" s="520"/>
      <c r="AE226" s="522"/>
      <c r="AF226" s="522"/>
      <c r="AH226" s="531"/>
      <c r="AI226" s="531"/>
      <c r="AJ226" s="531"/>
      <c r="AK226" s="531"/>
      <c r="AL226" s="530"/>
      <c r="AM226" s="531"/>
      <c r="AN226" s="531"/>
      <c r="AO226" s="531"/>
      <c r="AP226" s="531"/>
      <c r="AQ226" s="522"/>
      <c r="AR226" s="520"/>
      <c r="AS226" s="520"/>
      <c r="AT226" s="533"/>
      <c r="AX226" s="526"/>
      <c r="AY226" s="521"/>
      <c r="AZ226" s="521"/>
      <c r="BA226" s="521"/>
      <c r="BB226" s="521"/>
    </row>
    <row r="227" spans="1:54" ht="15" customHeight="1" x14ac:dyDescent="0.3">
      <c r="A227" s="522"/>
      <c r="B227" s="520"/>
      <c r="C227" s="520"/>
      <c r="D227" s="520"/>
      <c r="E227" s="520"/>
      <c r="F227" s="520"/>
      <c r="G227" s="520"/>
      <c r="H227" s="521"/>
      <c r="I227" s="522"/>
      <c r="J227" s="522"/>
      <c r="K227" s="521"/>
      <c r="L227" s="521"/>
      <c r="M227" s="521"/>
      <c r="N227" s="520"/>
      <c r="O227" s="521"/>
      <c r="P227" s="521"/>
      <c r="Q227" s="521"/>
      <c r="S227" s="521"/>
      <c r="T227" s="520"/>
      <c r="U227" s="520"/>
      <c r="V227" s="520"/>
      <c r="W227" s="520"/>
      <c r="X227" s="520"/>
      <c r="Y227" s="520"/>
      <c r="Z227" s="520"/>
      <c r="AA227" s="520"/>
      <c r="AB227" s="520"/>
      <c r="AE227" s="522"/>
      <c r="AF227" s="522"/>
      <c r="AH227" s="531"/>
      <c r="AI227" s="531"/>
      <c r="AJ227" s="531"/>
      <c r="AK227" s="531"/>
      <c r="AL227" s="530"/>
      <c r="AM227" s="531"/>
      <c r="AN227" s="531"/>
      <c r="AO227" s="531"/>
      <c r="AP227" s="531"/>
      <c r="AQ227" s="522"/>
      <c r="AR227" s="520"/>
      <c r="AS227" s="520"/>
      <c r="AT227" s="533"/>
      <c r="AX227" s="526"/>
      <c r="AY227" s="521"/>
      <c r="AZ227" s="521"/>
      <c r="BA227" s="521"/>
      <c r="BB227" s="521"/>
    </row>
    <row r="228" spans="1:54" ht="15" customHeight="1" x14ac:dyDescent="0.3">
      <c r="A228" s="522"/>
      <c r="B228" s="520"/>
      <c r="C228" s="520"/>
      <c r="D228" s="520"/>
      <c r="E228" s="520"/>
      <c r="F228" s="520"/>
      <c r="G228" s="520"/>
      <c r="H228" s="521"/>
      <c r="I228" s="522"/>
      <c r="J228" s="522"/>
      <c r="K228" s="521"/>
      <c r="L228" s="521"/>
      <c r="M228" s="521"/>
      <c r="N228" s="520"/>
      <c r="O228" s="521"/>
      <c r="P228" s="521"/>
      <c r="Q228" s="521"/>
      <c r="S228" s="521"/>
      <c r="T228" s="520"/>
      <c r="U228" s="520"/>
      <c r="V228" s="520"/>
      <c r="W228" s="520"/>
      <c r="X228" s="520"/>
      <c r="Y228" s="520"/>
      <c r="Z228" s="520"/>
      <c r="AA228" s="520"/>
      <c r="AB228" s="520"/>
      <c r="AE228" s="522"/>
      <c r="AF228" s="522"/>
      <c r="AH228" s="531"/>
      <c r="AI228" s="531"/>
      <c r="AJ228" s="531"/>
      <c r="AK228" s="531"/>
      <c r="AL228" s="530"/>
      <c r="AM228" s="531"/>
      <c r="AN228" s="531"/>
      <c r="AO228" s="531"/>
      <c r="AP228" s="531"/>
      <c r="AQ228" s="522"/>
      <c r="AR228" s="520"/>
      <c r="AS228" s="520"/>
      <c r="AT228" s="533"/>
      <c r="AX228" s="526"/>
      <c r="AY228" s="521"/>
      <c r="AZ228" s="521"/>
      <c r="BA228" s="521"/>
      <c r="BB228" s="521"/>
    </row>
    <row r="229" spans="1:54" ht="15" customHeight="1" x14ac:dyDescent="0.3">
      <c r="A229" s="522"/>
      <c r="B229" s="520"/>
      <c r="C229" s="520"/>
      <c r="D229" s="520"/>
      <c r="E229" s="520"/>
      <c r="F229" s="520"/>
      <c r="G229" s="520"/>
      <c r="H229" s="521"/>
      <c r="I229" s="522"/>
      <c r="J229" s="522"/>
      <c r="K229" s="521"/>
      <c r="L229" s="521"/>
      <c r="M229" s="521"/>
      <c r="N229" s="520"/>
      <c r="O229" s="521"/>
      <c r="P229" s="521"/>
      <c r="Q229" s="521"/>
      <c r="S229" s="521"/>
      <c r="T229" s="520"/>
      <c r="U229" s="520"/>
      <c r="V229" s="520"/>
      <c r="W229" s="520"/>
      <c r="X229" s="520"/>
      <c r="Y229" s="520"/>
      <c r="Z229" s="520"/>
      <c r="AA229" s="520"/>
      <c r="AB229" s="520"/>
      <c r="AE229" s="522"/>
      <c r="AF229" s="522"/>
      <c r="AH229" s="531"/>
      <c r="AI229" s="531"/>
      <c r="AJ229" s="531"/>
      <c r="AK229" s="531"/>
      <c r="AL229" s="530"/>
      <c r="AM229" s="531"/>
      <c r="AN229" s="531"/>
      <c r="AO229" s="531"/>
      <c r="AP229" s="531"/>
      <c r="AQ229" s="522"/>
      <c r="AR229" s="520"/>
      <c r="AS229" s="520"/>
      <c r="AT229" s="533"/>
      <c r="AX229" s="526"/>
      <c r="AY229" s="521"/>
      <c r="AZ229" s="521"/>
      <c r="BA229" s="521"/>
      <c r="BB229" s="521"/>
    </row>
    <row r="230" spans="1:54" ht="15" customHeight="1" x14ac:dyDescent="0.3">
      <c r="A230" s="522"/>
      <c r="B230" s="520"/>
      <c r="C230" s="520"/>
      <c r="D230" s="520"/>
      <c r="E230" s="520"/>
      <c r="F230" s="520"/>
      <c r="G230" s="520"/>
      <c r="H230" s="521"/>
      <c r="I230" s="522"/>
      <c r="J230" s="522"/>
      <c r="K230" s="521"/>
      <c r="L230" s="521"/>
      <c r="M230" s="521"/>
      <c r="N230" s="520"/>
      <c r="O230" s="521"/>
      <c r="P230" s="521"/>
      <c r="Q230" s="521"/>
      <c r="S230" s="521"/>
      <c r="T230" s="520"/>
      <c r="U230" s="520"/>
      <c r="V230" s="520"/>
      <c r="W230" s="520"/>
      <c r="X230" s="520"/>
      <c r="Y230" s="520"/>
      <c r="Z230" s="520"/>
      <c r="AA230" s="520"/>
      <c r="AB230" s="520"/>
      <c r="AE230" s="522"/>
      <c r="AF230" s="522"/>
      <c r="AH230" s="531"/>
      <c r="AI230" s="531"/>
      <c r="AJ230" s="531"/>
      <c r="AK230" s="531"/>
      <c r="AL230" s="530"/>
      <c r="AM230" s="531"/>
      <c r="AN230" s="531"/>
      <c r="AO230" s="531"/>
      <c r="AP230" s="531"/>
      <c r="AQ230" s="522"/>
      <c r="AR230" s="520"/>
      <c r="AS230" s="520"/>
      <c r="AT230" s="533"/>
      <c r="AX230" s="526"/>
      <c r="AY230" s="521"/>
      <c r="AZ230" s="521"/>
      <c r="BA230" s="521"/>
      <c r="BB230" s="521"/>
    </row>
    <row r="231" spans="1:54" ht="15" customHeight="1" x14ac:dyDescent="0.3">
      <c r="A231" s="522"/>
      <c r="B231" s="520"/>
      <c r="C231" s="520"/>
      <c r="D231" s="520"/>
      <c r="E231" s="520"/>
      <c r="F231" s="520"/>
      <c r="G231" s="520"/>
      <c r="H231" s="521"/>
      <c r="I231" s="522"/>
      <c r="J231" s="522"/>
      <c r="K231" s="521"/>
      <c r="L231" s="521"/>
      <c r="M231" s="521"/>
      <c r="N231" s="520"/>
      <c r="O231" s="521"/>
      <c r="P231" s="521"/>
      <c r="Q231" s="521"/>
      <c r="S231" s="521"/>
      <c r="T231" s="520"/>
      <c r="U231" s="520"/>
      <c r="V231" s="520"/>
      <c r="W231" s="520"/>
      <c r="X231" s="520"/>
      <c r="Y231" s="520"/>
      <c r="Z231" s="520"/>
      <c r="AA231" s="520"/>
      <c r="AB231" s="520"/>
      <c r="AE231" s="522"/>
      <c r="AF231" s="522"/>
      <c r="AH231" s="531"/>
      <c r="AI231" s="531"/>
      <c r="AJ231" s="531"/>
      <c r="AK231" s="531"/>
      <c r="AL231" s="530"/>
      <c r="AM231" s="531"/>
      <c r="AN231" s="531"/>
      <c r="AO231" s="531"/>
      <c r="AP231" s="531"/>
      <c r="AQ231" s="522"/>
      <c r="AR231" s="520"/>
      <c r="AS231" s="520"/>
      <c r="AT231" s="533"/>
      <c r="AX231" s="526"/>
      <c r="AY231" s="521"/>
      <c r="AZ231" s="521"/>
      <c r="BA231" s="521"/>
      <c r="BB231" s="521"/>
    </row>
    <row r="232" spans="1:54" ht="15" customHeight="1" x14ac:dyDescent="0.3">
      <c r="A232" s="522"/>
      <c r="B232" s="520"/>
      <c r="C232" s="520"/>
      <c r="D232" s="520"/>
      <c r="E232" s="520"/>
      <c r="F232" s="520"/>
      <c r="G232" s="520"/>
      <c r="H232" s="521"/>
      <c r="I232" s="522"/>
      <c r="J232" s="522"/>
      <c r="K232" s="521"/>
      <c r="L232" s="521"/>
      <c r="M232" s="521"/>
      <c r="N232" s="520"/>
      <c r="O232" s="521"/>
      <c r="P232" s="521"/>
      <c r="Q232" s="521"/>
      <c r="S232" s="521"/>
      <c r="T232" s="520"/>
      <c r="U232" s="520"/>
      <c r="V232" s="520"/>
      <c r="W232" s="520"/>
      <c r="X232" s="520"/>
      <c r="Y232" s="520"/>
      <c r="Z232" s="520"/>
      <c r="AA232" s="520"/>
      <c r="AB232" s="520"/>
      <c r="AE232" s="522"/>
      <c r="AF232" s="522"/>
      <c r="AH232" s="531"/>
      <c r="AI232" s="531"/>
      <c r="AJ232" s="531"/>
      <c r="AK232" s="531"/>
      <c r="AL232" s="530"/>
      <c r="AM232" s="531"/>
      <c r="AN232" s="531"/>
      <c r="AO232" s="531"/>
      <c r="AP232" s="531"/>
      <c r="AQ232" s="522"/>
      <c r="AR232" s="520"/>
      <c r="AS232" s="520"/>
      <c r="AT232" s="533"/>
      <c r="AX232" s="526"/>
      <c r="AY232" s="521"/>
      <c r="AZ232" s="521"/>
      <c r="BA232" s="521"/>
      <c r="BB232" s="521"/>
    </row>
    <row r="233" spans="1:54" ht="15" customHeight="1" x14ac:dyDescent="0.3">
      <c r="A233" s="522"/>
      <c r="B233" s="520"/>
      <c r="C233" s="520"/>
      <c r="D233" s="520"/>
      <c r="E233" s="520"/>
      <c r="F233" s="520"/>
      <c r="G233" s="520"/>
      <c r="H233" s="521"/>
      <c r="I233" s="522"/>
      <c r="J233" s="522"/>
      <c r="K233" s="521"/>
      <c r="L233" s="521"/>
      <c r="M233" s="521"/>
      <c r="N233" s="520"/>
      <c r="O233" s="521"/>
      <c r="P233" s="521"/>
      <c r="Q233" s="521"/>
      <c r="S233" s="521"/>
      <c r="T233" s="520"/>
      <c r="U233" s="520"/>
      <c r="V233" s="520"/>
      <c r="W233" s="520"/>
      <c r="X233" s="520"/>
      <c r="Y233" s="520"/>
      <c r="Z233" s="520"/>
      <c r="AA233" s="520"/>
      <c r="AB233" s="520"/>
      <c r="AE233" s="522"/>
      <c r="AF233" s="522"/>
      <c r="AH233" s="531"/>
      <c r="AI233" s="531"/>
      <c r="AJ233" s="531"/>
      <c r="AK233" s="531"/>
      <c r="AL233" s="530"/>
      <c r="AM233" s="531"/>
      <c r="AN233" s="531"/>
      <c r="AO233" s="531"/>
      <c r="AP233" s="531"/>
      <c r="AQ233" s="522"/>
      <c r="AR233" s="520"/>
      <c r="AS233" s="520"/>
      <c r="AT233" s="533"/>
      <c r="AX233" s="526"/>
      <c r="AY233" s="521"/>
      <c r="AZ233" s="521"/>
      <c r="BA233" s="521"/>
      <c r="BB233" s="521"/>
    </row>
    <row r="234" spans="1:54" ht="15" customHeight="1" x14ac:dyDescent="0.3">
      <c r="A234" s="522"/>
      <c r="B234" s="520"/>
      <c r="C234" s="520"/>
      <c r="D234" s="520"/>
      <c r="E234" s="520"/>
      <c r="F234" s="520"/>
      <c r="G234" s="520"/>
      <c r="H234" s="521"/>
      <c r="I234" s="522"/>
      <c r="J234" s="522"/>
      <c r="K234" s="521"/>
      <c r="L234" s="521"/>
      <c r="M234" s="521"/>
      <c r="N234" s="520"/>
      <c r="O234" s="521"/>
      <c r="P234" s="521"/>
      <c r="Q234" s="521"/>
      <c r="S234" s="521"/>
      <c r="T234" s="520"/>
      <c r="U234" s="520"/>
      <c r="V234" s="520"/>
      <c r="W234" s="520"/>
      <c r="X234" s="520"/>
      <c r="Y234" s="520"/>
      <c r="Z234" s="520"/>
      <c r="AA234" s="520"/>
      <c r="AB234" s="520"/>
      <c r="AE234" s="522"/>
      <c r="AF234" s="522"/>
      <c r="AH234" s="531"/>
      <c r="AI234" s="531"/>
      <c r="AJ234" s="531"/>
      <c r="AK234" s="531"/>
      <c r="AL234" s="530"/>
      <c r="AM234" s="531"/>
      <c r="AN234" s="531"/>
      <c r="AO234" s="531"/>
      <c r="AP234" s="531"/>
      <c r="AQ234" s="522"/>
      <c r="AR234" s="520"/>
      <c r="AS234" s="520"/>
      <c r="AT234" s="533"/>
      <c r="AX234" s="526"/>
      <c r="AY234" s="521"/>
      <c r="AZ234" s="521"/>
      <c r="BA234" s="521"/>
      <c r="BB234" s="521"/>
    </row>
    <row r="235" spans="1:54" ht="15" customHeight="1" x14ac:dyDescent="0.3">
      <c r="A235" s="522"/>
      <c r="B235" s="520"/>
      <c r="C235" s="520"/>
      <c r="D235" s="520"/>
      <c r="E235" s="520"/>
      <c r="F235" s="520"/>
      <c r="G235" s="520"/>
      <c r="H235" s="521"/>
      <c r="I235" s="522"/>
      <c r="J235" s="522"/>
      <c r="K235" s="521"/>
      <c r="L235" s="521"/>
      <c r="M235" s="521"/>
      <c r="N235" s="520"/>
      <c r="O235" s="521"/>
      <c r="P235" s="521"/>
      <c r="Q235" s="521"/>
      <c r="S235" s="521"/>
      <c r="T235" s="520"/>
      <c r="U235" s="520"/>
      <c r="V235" s="520"/>
      <c r="W235" s="520"/>
      <c r="X235" s="520"/>
      <c r="Y235" s="520"/>
      <c r="Z235" s="520"/>
      <c r="AA235" s="520"/>
      <c r="AB235" s="520"/>
      <c r="AE235" s="522"/>
      <c r="AF235" s="522"/>
      <c r="AH235" s="531"/>
      <c r="AI235" s="531"/>
      <c r="AJ235" s="531"/>
      <c r="AK235" s="531"/>
      <c r="AL235" s="530"/>
      <c r="AM235" s="531"/>
      <c r="AN235" s="531"/>
      <c r="AO235" s="531"/>
      <c r="AP235" s="531"/>
      <c r="AQ235" s="522"/>
      <c r="AR235" s="520"/>
      <c r="AS235" s="520"/>
      <c r="AT235" s="533"/>
      <c r="AX235" s="526"/>
      <c r="AY235" s="521"/>
      <c r="AZ235" s="521"/>
      <c r="BA235" s="521"/>
      <c r="BB235" s="521"/>
    </row>
    <row r="236" spans="1:54" ht="15" customHeight="1" x14ac:dyDescent="0.3">
      <c r="A236" s="522"/>
      <c r="B236" s="520"/>
      <c r="C236" s="520"/>
      <c r="D236" s="520"/>
      <c r="E236" s="520"/>
      <c r="F236" s="520"/>
      <c r="G236" s="520"/>
      <c r="H236" s="521"/>
      <c r="I236" s="522"/>
      <c r="J236" s="522"/>
      <c r="K236" s="521"/>
      <c r="L236" s="521"/>
      <c r="M236" s="521"/>
      <c r="N236" s="520"/>
      <c r="O236" s="521"/>
      <c r="P236" s="521"/>
      <c r="Q236" s="521"/>
      <c r="S236" s="521"/>
      <c r="T236" s="520"/>
      <c r="U236" s="520"/>
      <c r="V236" s="520"/>
      <c r="W236" s="520"/>
      <c r="X236" s="520"/>
      <c r="Y236" s="520"/>
      <c r="Z236" s="520"/>
      <c r="AA236" s="520"/>
      <c r="AB236" s="520"/>
      <c r="AE236" s="522"/>
      <c r="AF236" s="522"/>
      <c r="AH236" s="531"/>
      <c r="AI236" s="531"/>
      <c r="AJ236" s="531"/>
      <c r="AK236" s="531"/>
      <c r="AL236" s="530"/>
      <c r="AM236" s="531"/>
      <c r="AN236" s="531"/>
      <c r="AO236" s="531"/>
      <c r="AP236" s="531"/>
      <c r="AQ236" s="522"/>
      <c r="AR236" s="520"/>
      <c r="AS236" s="520"/>
      <c r="AT236" s="533"/>
      <c r="AX236" s="526"/>
      <c r="AY236" s="521"/>
      <c r="AZ236" s="521"/>
      <c r="BA236" s="521"/>
      <c r="BB236" s="521"/>
    </row>
    <row r="237" spans="1:54" ht="15" customHeight="1" x14ac:dyDescent="0.3">
      <c r="A237" s="522"/>
      <c r="B237" s="520"/>
      <c r="C237" s="520"/>
      <c r="D237" s="520"/>
      <c r="E237" s="520"/>
      <c r="F237" s="520"/>
      <c r="G237" s="520"/>
      <c r="H237" s="521"/>
      <c r="I237" s="522"/>
      <c r="J237" s="522"/>
      <c r="K237" s="521"/>
      <c r="L237" s="521"/>
      <c r="M237" s="521"/>
      <c r="N237" s="520"/>
      <c r="O237" s="521"/>
      <c r="P237" s="521"/>
      <c r="Q237" s="521"/>
      <c r="S237" s="521"/>
      <c r="T237" s="520"/>
      <c r="U237" s="520"/>
      <c r="V237" s="520"/>
      <c r="W237" s="520"/>
      <c r="X237" s="520"/>
      <c r="Y237" s="520"/>
      <c r="Z237" s="520"/>
      <c r="AA237" s="520"/>
      <c r="AB237" s="520"/>
      <c r="AE237" s="522"/>
      <c r="AF237" s="522"/>
      <c r="AH237" s="531"/>
      <c r="AI237" s="531"/>
      <c r="AJ237" s="531"/>
      <c r="AK237" s="531"/>
      <c r="AL237" s="530"/>
      <c r="AM237" s="531"/>
      <c r="AN237" s="531"/>
      <c r="AO237" s="531"/>
      <c r="AP237" s="531"/>
      <c r="AQ237" s="522"/>
      <c r="AR237" s="520"/>
      <c r="AS237" s="520"/>
      <c r="AT237" s="533"/>
      <c r="AX237" s="526"/>
      <c r="AY237" s="521"/>
      <c r="AZ237" s="521"/>
      <c r="BA237" s="521"/>
      <c r="BB237" s="521"/>
    </row>
    <row r="238" spans="1:54" ht="15" customHeight="1" x14ac:dyDescent="0.3">
      <c r="A238" s="522"/>
      <c r="B238" s="520"/>
      <c r="C238" s="520"/>
      <c r="D238" s="520"/>
      <c r="E238" s="520"/>
      <c r="F238" s="520"/>
      <c r="G238" s="520"/>
      <c r="H238" s="521"/>
      <c r="I238" s="522"/>
      <c r="J238" s="522"/>
      <c r="K238" s="521"/>
      <c r="L238" s="521"/>
      <c r="M238" s="521"/>
      <c r="N238" s="520"/>
      <c r="O238" s="521"/>
      <c r="P238" s="521"/>
      <c r="Q238" s="521"/>
      <c r="S238" s="521"/>
      <c r="T238" s="520"/>
      <c r="U238" s="520"/>
      <c r="V238" s="520"/>
      <c r="W238" s="520"/>
      <c r="X238" s="520"/>
      <c r="Y238" s="520"/>
      <c r="Z238" s="520"/>
      <c r="AA238" s="520"/>
      <c r="AB238" s="520"/>
      <c r="AE238" s="522"/>
      <c r="AF238" s="522"/>
      <c r="AH238" s="531"/>
      <c r="AI238" s="531"/>
      <c r="AJ238" s="531"/>
      <c r="AK238" s="531"/>
      <c r="AL238" s="530"/>
      <c r="AM238" s="531"/>
      <c r="AN238" s="531"/>
      <c r="AO238" s="531"/>
      <c r="AP238" s="531"/>
      <c r="AQ238" s="522"/>
      <c r="AR238" s="520"/>
      <c r="AS238" s="520"/>
      <c r="AT238" s="533"/>
      <c r="AX238" s="526"/>
      <c r="AY238" s="521"/>
      <c r="AZ238" s="521"/>
      <c r="BA238" s="521"/>
      <c r="BB238" s="521"/>
    </row>
    <row r="239" spans="1:54" ht="15" customHeight="1" x14ac:dyDescent="0.3">
      <c r="A239" s="522"/>
      <c r="B239" s="520"/>
      <c r="C239" s="520"/>
      <c r="D239" s="520"/>
      <c r="E239" s="520"/>
      <c r="F239" s="520"/>
      <c r="G239" s="520"/>
      <c r="H239" s="521"/>
      <c r="I239" s="522"/>
      <c r="J239" s="522"/>
      <c r="K239" s="521"/>
      <c r="L239" s="521"/>
      <c r="M239" s="521"/>
      <c r="N239" s="520"/>
      <c r="O239" s="521"/>
      <c r="P239" s="521"/>
      <c r="Q239" s="521"/>
      <c r="S239" s="521"/>
      <c r="T239" s="520"/>
      <c r="U239" s="520"/>
      <c r="V239" s="520"/>
      <c r="W239" s="520"/>
      <c r="X239" s="520"/>
      <c r="Y239" s="520"/>
      <c r="Z239" s="520"/>
      <c r="AA239" s="520"/>
      <c r="AB239" s="520"/>
      <c r="AE239" s="522"/>
      <c r="AF239" s="522"/>
      <c r="AH239" s="531"/>
      <c r="AI239" s="531"/>
      <c r="AJ239" s="531"/>
      <c r="AK239" s="531"/>
      <c r="AL239" s="530"/>
      <c r="AM239" s="531"/>
      <c r="AN239" s="531"/>
      <c r="AO239" s="531"/>
      <c r="AP239" s="531"/>
      <c r="AQ239" s="522"/>
      <c r="AR239" s="520"/>
      <c r="AS239" s="520"/>
      <c r="AT239" s="533"/>
      <c r="AX239" s="526"/>
      <c r="AY239" s="521"/>
      <c r="AZ239" s="521"/>
      <c r="BA239" s="521"/>
      <c r="BB239" s="521"/>
    </row>
    <row r="240" spans="1:54" ht="15" customHeight="1" x14ac:dyDescent="0.3">
      <c r="A240" s="522"/>
      <c r="B240" s="520"/>
      <c r="C240" s="520"/>
      <c r="D240" s="520"/>
      <c r="E240" s="520"/>
      <c r="F240" s="520"/>
      <c r="G240" s="520"/>
      <c r="H240" s="521"/>
      <c r="I240" s="522"/>
      <c r="J240" s="522"/>
      <c r="K240" s="521"/>
      <c r="L240" s="521"/>
      <c r="M240" s="521"/>
      <c r="N240" s="520"/>
      <c r="O240" s="521"/>
      <c r="P240" s="521"/>
      <c r="Q240" s="521"/>
      <c r="S240" s="521"/>
      <c r="T240" s="520"/>
      <c r="U240" s="520"/>
      <c r="V240" s="520"/>
      <c r="W240" s="520"/>
      <c r="X240" s="520"/>
      <c r="Y240" s="520"/>
      <c r="Z240" s="520"/>
      <c r="AA240" s="520"/>
      <c r="AB240" s="520"/>
      <c r="AE240" s="522"/>
      <c r="AF240" s="522"/>
      <c r="AH240" s="531"/>
      <c r="AI240" s="531"/>
      <c r="AJ240" s="531"/>
      <c r="AK240" s="531"/>
      <c r="AL240" s="530"/>
      <c r="AM240" s="531"/>
      <c r="AN240" s="531"/>
      <c r="AO240" s="531"/>
      <c r="AP240" s="531"/>
      <c r="AQ240" s="522"/>
      <c r="AR240" s="520"/>
      <c r="AS240" s="520"/>
      <c r="AT240" s="533"/>
      <c r="AX240" s="526"/>
      <c r="AY240" s="521"/>
      <c r="AZ240" s="521"/>
      <c r="BA240" s="521"/>
      <c r="BB240" s="521"/>
    </row>
    <row r="241" spans="1:54" ht="15" customHeight="1" x14ac:dyDescent="0.3">
      <c r="A241" s="522"/>
      <c r="B241" s="520"/>
      <c r="C241" s="520"/>
      <c r="D241" s="520"/>
      <c r="E241" s="520"/>
      <c r="F241" s="520"/>
      <c r="G241" s="520"/>
      <c r="H241" s="521"/>
      <c r="I241" s="522"/>
      <c r="J241" s="522"/>
      <c r="K241" s="521"/>
      <c r="L241" s="521"/>
      <c r="M241" s="521"/>
      <c r="N241" s="520"/>
      <c r="O241" s="521"/>
      <c r="P241" s="521"/>
      <c r="Q241" s="521"/>
      <c r="S241" s="521"/>
      <c r="T241" s="520"/>
      <c r="U241" s="520"/>
      <c r="V241" s="520"/>
      <c r="W241" s="520"/>
      <c r="X241" s="520"/>
      <c r="Y241" s="520"/>
      <c r="Z241" s="520"/>
      <c r="AA241" s="520"/>
      <c r="AB241" s="520"/>
      <c r="AE241" s="522"/>
      <c r="AF241" s="522"/>
      <c r="AH241" s="531"/>
      <c r="AI241" s="531"/>
      <c r="AJ241" s="531"/>
      <c r="AK241" s="531"/>
      <c r="AL241" s="530"/>
      <c r="AM241" s="531"/>
      <c r="AN241" s="531"/>
      <c r="AO241" s="531"/>
      <c r="AP241" s="531"/>
      <c r="AQ241" s="522"/>
      <c r="AR241" s="520"/>
      <c r="AS241" s="520"/>
      <c r="AT241" s="533"/>
      <c r="AX241" s="526"/>
      <c r="AY241" s="521"/>
      <c r="AZ241" s="521"/>
      <c r="BA241" s="521"/>
      <c r="BB241" s="521"/>
    </row>
    <row r="242" spans="1:54" ht="15" customHeight="1" x14ac:dyDescent="0.3">
      <c r="A242" s="522"/>
      <c r="B242" s="520"/>
      <c r="C242" s="520"/>
      <c r="D242" s="520"/>
      <c r="E242" s="520"/>
      <c r="F242" s="520"/>
      <c r="G242" s="520"/>
      <c r="H242" s="521"/>
      <c r="I242" s="522"/>
      <c r="J242" s="522"/>
      <c r="K242" s="521"/>
      <c r="L242" s="521"/>
      <c r="M242" s="521"/>
      <c r="N242" s="520"/>
      <c r="O242" s="521"/>
      <c r="P242" s="521"/>
      <c r="Q242" s="521"/>
      <c r="S242" s="521"/>
      <c r="T242" s="520"/>
      <c r="U242" s="520"/>
      <c r="V242" s="520"/>
      <c r="W242" s="520"/>
      <c r="X242" s="520"/>
      <c r="Y242" s="520"/>
      <c r="Z242" s="520"/>
      <c r="AA242" s="520"/>
      <c r="AB242" s="520"/>
      <c r="AE242" s="522"/>
      <c r="AF242" s="522"/>
      <c r="AH242" s="531"/>
      <c r="AI242" s="531"/>
      <c r="AJ242" s="531"/>
      <c r="AK242" s="531"/>
      <c r="AL242" s="530"/>
      <c r="AM242" s="531"/>
      <c r="AN242" s="531"/>
      <c r="AO242" s="531"/>
      <c r="AP242" s="531"/>
      <c r="AQ242" s="522"/>
      <c r="AR242" s="520"/>
      <c r="AS242" s="520"/>
      <c r="AT242" s="533"/>
      <c r="AX242" s="526"/>
      <c r="AY242" s="521"/>
      <c r="AZ242" s="521"/>
      <c r="BA242" s="521"/>
      <c r="BB242" s="521"/>
    </row>
    <row r="243" spans="1:54" ht="15" customHeight="1" x14ac:dyDescent="0.3">
      <c r="A243" s="522"/>
      <c r="B243" s="520"/>
      <c r="C243" s="520"/>
      <c r="D243" s="520"/>
      <c r="E243" s="520"/>
      <c r="F243" s="520"/>
      <c r="G243" s="520"/>
      <c r="H243" s="521"/>
      <c r="I243" s="522"/>
      <c r="J243" s="522"/>
      <c r="K243" s="521"/>
      <c r="L243" s="521"/>
      <c r="M243" s="521"/>
      <c r="N243" s="520"/>
      <c r="O243" s="521"/>
      <c r="P243" s="521"/>
      <c r="Q243" s="521"/>
      <c r="S243" s="521"/>
      <c r="T243" s="520"/>
      <c r="U243" s="520"/>
      <c r="V243" s="520"/>
      <c r="W243" s="520"/>
      <c r="X243" s="520"/>
      <c r="Y243" s="520"/>
      <c r="Z243" s="520"/>
      <c r="AA243" s="520"/>
      <c r="AB243" s="520"/>
      <c r="AE243" s="522"/>
      <c r="AF243" s="522"/>
      <c r="AH243" s="531"/>
      <c r="AI243" s="531"/>
      <c r="AJ243" s="531"/>
      <c r="AK243" s="531"/>
      <c r="AL243" s="530"/>
      <c r="AM243" s="531"/>
      <c r="AN243" s="531"/>
      <c r="AO243" s="531"/>
      <c r="AP243" s="531"/>
      <c r="AQ243" s="522"/>
      <c r="AR243" s="520"/>
      <c r="AS243" s="520"/>
      <c r="AT243" s="533"/>
      <c r="AX243" s="526"/>
      <c r="AY243" s="521"/>
      <c r="AZ243" s="521"/>
      <c r="BA243" s="521"/>
      <c r="BB243" s="521"/>
    </row>
    <row r="244" spans="1:54" ht="15" customHeight="1" x14ac:dyDescent="0.3">
      <c r="A244" s="522"/>
      <c r="B244" s="520"/>
      <c r="C244" s="520"/>
      <c r="D244" s="520"/>
      <c r="E244" s="520"/>
      <c r="F244" s="520"/>
      <c r="G244" s="520"/>
      <c r="H244" s="521"/>
      <c r="I244" s="522"/>
      <c r="J244" s="522"/>
      <c r="K244" s="521"/>
      <c r="L244" s="521"/>
      <c r="M244" s="521"/>
      <c r="N244" s="520"/>
      <c r="O244" s="521"/>
      <c r="P244" s="521"/>
      <c r="Q244" s="521"/>
      <c r="S244" s="521"/>
      <c r="T244" s="520"/>
      <c r="U244" s="520"/>
      <c r="V244" s="520"/>
      <c r="W244" s="520"/>
      <c r="X244" s="520"/>
      <c r="Y244" s="520"/>
      <c r="Z244" s="520"/>
      <c r="AA244" s="520"/>
      <c r="AB244" s="520"/>
      <c r="AE244" s="522"/>
      <c r="AF244" s="522"/>
      <c r="AH244" s="531"/>
      <c r="AI244" s="531"/>
      <c r="AJ244" s="531"/>
      <c r="AK244" s="531"/>
      <c r="AL244" s="530"/>
      <c r="AM244" s="531"/>
      <c r="AN244" s="531"/>
      <c r="AO244" s="531"/>
      <c r="AP244" s="531"/>
      <c r="AQ244" s="522"/>
      <c r="AR244" s="520"/>
      <c r="AS244" s="520"/>
      <c r="AT244" s="533"/>
      <c r="AX244" s="526"/>
      <c r="AY244" s="521"/>
      <c r="AZ244" s="521"/>
      <c r="BA244" s="521"/>
      <c r="BB244" s="521"/>
    </row>
    <row r="245" spans="1:54" ht="15" customHeight="1" x14ac:dyDescent="0.3">
      <c r="A245" s="522"/>
      <c r="B245" s="520"/>
      <c r="C245" s="520"/>
      <c r="D245" s="520"/>
      <c r="E245" s="520"/>
      <c r="F245" s="520"/>
      <c r="G245" s="520"/>
      <c r="H245" s="521"/>
      <c r="I245" s="522"/>
      <c r="J245" s="522"/>
      <c r="K245" s="521"/>
      <c r="L245" s="521"/>
      <c r="M245" s="521"/>
      <c r="N245" s="520"/>
      <c r="O245" s="521"/>
      <c r="P245" s="521"/>
      <c r="Q245" s="521"/>
      <c r="S245" s="521"/>
      <c r="T245" s="520"/>
      <c r="U245" s="520"/>
      <c r="V245" s="520"/>
      <c r="W245" s="520"/>
      <c r="X245" s="520"/>
      <c r="Y245" s="520"/>
      <c r="Z245" s="520"/>
      <c r="AA245" s="520"/>
      <c r="AB245" s="520"/>
      <c r="AE245" s="522"/>
      <c r="AF245" s="522"/>
      <c r="AH245" s="531"/>
      <c r="AI245" s="531"/>
      <c r="AJ245" s="531"/>
      <c r="AK245" s="531"/>
      <c r="AL245" s="530"/>
      <c r="AM245" s="531"/>
      <c r="AN245" s="531"/>
      <c r="AO245" s="531"/>
      <c r="AP245" s="531"/>
      <c r="AQ245" s="522"/>
      <c r="AR245" s="520"/>
      <c r="AS245" s="520"/>
      <c r="AT245" s="533"/>
      <c r="AX245" s="526"/>
      <c r="AY245" s="521"/>
      <c r="AZ245" s="521"/>
      <c r="BA245" s="521"/>
      <c r="BB245" s="521"/>
    </row>
    <row r="246" spans="1:54" ht="15" customHeight="1" x14ac:dyDescent="0.3">
      <c r="A246" s="522"/>
      <c r="B246" s="520"/>
      <c r="C246" s="520"/>
      <c r="D246" s="520"/>
      <c r="E246" s="520"/>
      <c r="F246" s="520"/>
      <c r="G246" s="520"/>
      <c r="H246" s="521"/>
      <c r="I246" s="522"/>
      <c r="J246" s="522"/>
      <c r="K246" s="521"/>
      <c r="L246" s="521"/>
      <c r="M246" s="521"/>
      <c r="N246" s="520"/>
      <c r="O246" s="521"/>
      <c r="P246" s="521"/>
      <c r="Q246" s="521"/>
      <c r="S246" s="521"/>
      <c r="T246" s="520"/>
      <c r="U246" s="520"/>
      <c r="V246" s="520"/>
      <c r="W246" s="520"/>
      <c r="X246" s="520"/>
      <c r="Y246" s="520"/>
      <c r="Z246" s="520"/>
      <c r="AA246" s="520"/>
      <c r="AB246" s="520"/>
      <c r="AE246" s="522"/>
      <c r="AF246" s="522"/>
      <c r="AH246" s="531"/>
      <c r="AI246" s="531"/>
      <c r="AJ246" s="531"/>
      <c r="AK246" s="531"/>
      <c r="AL246" s="530"/>
      <c r="AM246" s="531"/>
      <c r="AN246" s="531"/>
      <c r="AO246" s="531"/>
      <c r="AP246" s="531"/>
      <c r="AQ246" s="522"/>
      <c r="AR246" s="520"/>
      <c r="AS246" s="520"/>
      <c r="AT246" s="533"/>
      <c r="AX246" s="526"/>
      <c r="AY246" s="521"/>
      <c r="AZ246" s="521"/>
      <c r="BA246" s="521"/>
      <c r="BB246" s="521"/>
    </row>
    <row r="247" spans="1:54" ht="15" customHeight="1" x14ac:dyDescent="0.3">
      <c r="A247" s="522"/>
      <c r="B247" s="520"/>
      <c r="C247" s="520"/>
      <c r="D247" s="520"/>
      <c r="E247" s="520"/>
      <c r="F247" s="520"/>
      <c r="G247" s="520"/>
      <c r="H247" s="521"/>
      <c r="I247" s="522"/>
      <c r="J247" s="522"/>
      <c r="K247" s="521"/>
      <c r="L247" s="521"/>
      <c r="M247" s="521"/>
      <c r="N247" s="520"/>
      <c r="O247" s="521"/>
      <c r="P247" s="521"/>
      <c r="Q247" s="521"/>
      <c r="S247" s="521"/>
      <c r="T247" s="520"/>
      <c r="U247" s="520"/>
      <c r="V247" s="520"/>
      <c r="W247" s="520"/>
      <c r="X247" s="520"/>
      <c r="Y247" s="520"/>
      <c r="Z247" s="520"/>
      <c r="AA247" s="520"/>
      <c r="AB247" s="520"/>
      <c r="AE247" s="522"/>
      <c r="AF247" s="522"/>
      <c r="AH247" s="531"/>
      <c r="AI247" s="531"/>
      <c r="AJ247" s="531"/>
      <c r="AK247" s="531"/>
      <c r="AL247" s="530"/>
      <c r="AM247" s="531"/>
      <c r="AN247" s="531"/>
      <c r="AO247" s="531"/>
      <c r="AP247" s="531"/>
      <c r="AQ247" s="522"/>
      <c r="AR247" s="520"/>
      <c r="AS247" s="520"/>
      <c r="AT247" s="533"/>
      <c r="AX247" s="526"/>
      <c r="AY247" s="521"/>
      <c r="AZ247" s="521"/>
      <c r="BA247" s="521"/>
      <c r="BB247" s="521"/>
    </row>
    <row r="248" spans="1:54" ht="15" customHeight="1" x14ac:dyDescent="0.3">
      <c r="A248" s="522"/>
      <c r="B248" s="520"/>
      <c r="C248" s="520"/>
      <c r="D248" s="520"/>
      <c r="E248" s="520"/>
      <c r="F248" s="520"/>
      <c r="G248" s="520"/>
      <c r="H248" s="521"/>
      <c r="I248" s="522"/>
      <c r="J248" s="522"/>
      <c r="K248" s="521"/>
      <c r="L248" s="521"/>
      <c r="M248" s="521"/>
      <c r="N248" s="520"/>
      <c r="O248" s="521"/>
      <c r="P248" s="521"/>
      <c r="Q248" s="521"/>
      <c r="S248" s="521"/>
      <c r="T248" s="520"/>
      <c r="U248" s="520"/>
      <c r="V248" s="520"/>
      <c r="W248" s="520"/>
      <c r="X248" s="520"/>
      <c r="Y248" s="520"/>
      <c r="Z248" s="520"/>
      <c r="AA248" s="520"/>
      <c r="AB248" s="520"/>
      <c r="AE248" s="522"/>
      <c r="AF248" s="522"/>
      <c r="AH248" s="531"/>
      <c r="AI248" s="531"/>
      <c r="AJ248" s="531"/>
      <c r="AK248" s="531"/>
      <c r="AL248" s="530"/>
      <c r="AM248" s="531"/>
      <c r="AN248" s="531"/>
      <c r="AO248" s="531"/>
      <c r="AP248" s="531"/>
      <c r="AQ248" s="522"/>
      <c r="AR248" s="520"/>
      <c r="AS248" s="520"/>
      <c r="AT248" s="533"/>
      <c r="AX248" s="526"/>
      <c r="AY248" s="521"/>
      <c r="AZ248" s="521"/>
      <c r="BA248" s="521"/>
      <c r="BB248" s="521"/>
    </row>
    <row r="249" spans="1:54" ht="15" customHeight="1" x14ac:dyDescent="0.3">
      <c r="A249" s="522"/>
      <c r="B249" s="520"/>
      <c r="C249" s="520"/>
      <c r="D249" s="520"/>
      <c r="E249" s="520"/>
      <c r="F249" s="520"/>
      <c r="G249" s="520"/>
      <c r="H249" s="521"/>
      <c r="I249" s="522"/>
      <c r="J249" s="522"/>
      <c r="K249" s="521"/>
      <c r="L249" s="521"/>
      <c r="M249" s="521"/>
      <c r="N249" s="520"/>
      <c r="O249" s="521"/>
      <c r="P249" s="521"/>
      <c r="Q249" s="521"/>
      <c r="S249" s="521"/>
      <c r="T249" s="520"/>
      <c r="U249" s="520"/>
      <c r="V249" s="520"/>
      <c r="W249" s="520"/>
      <c r="X249" s="520"/>
      <c r="Y249" s="520"/>
      <c r="Z249" s="520"/>
      <c r="AA249" s="520"/>
      <c r="AB249" s="520"/>
      <c r="AE249" s="522"/>
      <c r="AF249" s="522"/>
      <c r="AH249" s="531"/>
      <c r="AI249" s="531"/>
      <c r="AJ249" s="531"/>
      <c r="AK249" s="531"/>
      <c r="AL249" s="530"/>
      <c r="AM249" s="531"/>
      <c r="AN249" s="531"/>
      <c r="AO249" s="531"/>
      <c r="AP249" s="531"/>
      <c r="AQ249" s="522"/>
      <c r="AR249" s="520"/>
      <c r="AS249" s="520"/>
      <c r="AT249" s="533"/>
      <c r="AX249" s="526"/>
      <c r="AY249" s="521"/>
      <c r="AZ249" s="521"/>
      <c r="BA249" s="521"/>
      <c r="BB249" s="521"/>
    </row>
    <row r="250" spans="1:54" ht="15" customHeight="1" x14ac:dyDescent="0.3">
      <c r="A250" s="522"/>
      <c r="B250" s="520"/>
      <c r="C250" s="520"/>
      <c r="D250" s="520"/>
      <c r="E250" s="520"/>
      <c r="F250" s="520"/>
      <c r="G250" s="520"/>
      <c r="H250" s="521"/>
      <c r="I250" s="522"/>
      <c r="J250" s="522"/>
      <c r="K250" s="521"/>
      <c r="L250" s="521"/>
      <c r="M250" s="521"/>
      <c r="N250" s="520"/>
      <c r="O250" s="521"/>
      <c r="P250" s="521"/>
      <c r="Q250" s="521"/>
      <c r="S250" s="521"/>
      <c r="T250" s="520"/>
      <c r="U250" s="520"/>
      <c r="V250" s="520"/>
      <c r="W250" s="520"/>
      <c r="X250" s="520"/>
      <c r="Y250" s="520"/>
      <c r="Z250" s="520"/>
      <c r="AA250" s="520"/>
      <c r="AB250" s="520"/>
      <c r="AE250" s="522"/>
      <c r="AF250" s="522"/>
      <c r="AH250" s="531"/>
      <c r="AI250" s="531"/>
      <c r="AJ250" s="531"/>
      <c r="AK250" s="531"/>
      <c r="AL250" s="530"/>
      <c r="AM250" s="531"/>
      <c r="AN250" s="531"/>
      <c r="AO250" s="531"/>
      <c r="AP250" s="531"/>
      <c r="AQ250" s="522"/>
      <c r="AR250" s="520"/>
      <c r="AS250" s="520"/>
      <c r="AT250" s="533"/>
      <c r="AX250" s="526"/>
      <c r="AY250" s="521"/>
      <c r="AZ250" s="521"/>
      <c r="BA250" s="521"/>
      <c r="BB250" s="521"/>
    </row>
    <row r="251" spans="1:54" ht="15" customHeight="1" x14ac:dyDescent="0.3">
      <c r="A251" s="522"/>
      <c r="B251" s="520"/>
      <c r="C251" s="520"/>
      <c r="D251" s="520"/>
      <c r="E251" s="520"/>
      <c r="F251" s="520"/>
      <c r="G251" s="520"/>
      <c r="H251" s="521"/>
      <c r="I251" s="522"/>
      <c r="J251" s="522"/>
      <c r="K251" s="521"/>
      <c r="L251" s="521"/>
      <c r="M251" s="521"/>
      <c r="N251" s="520"/>
      <c r="O251" s="521"/>
      <c r="P251" s="521"/>
      <c r="Q251" s="521"/>
      <c r="S251" s="521"/>
      <c r="T251" s="520"/>
      <c r="U251" s="520"/>
      <c r="V251" s="520"/>
      <c r="W251" s="520"/>
      <c r="X251" s="520"/>
      <c r="Y251" s="520"/>
      <c r="Z251" s="520"/>
      <c r="AA251" s="520"/>
      <c r="AB251" s="520"/>
      <c r="AE251" s="522"/>
      <c r="AF251" s="522"/>
      <c r="AH251" s="531"/>
      <c r="AI251" s="531"/>
      <c r="AJ251" s="531"/>
      <c r="AK251" s="531"/>
      <c r="AL251" s="530"/>
      <c r="AM251" s="531"/>
      <c r="AN251" s="531"/>
      <c r="AO251" s="531"/>
      <c r="AP251" s="531"/>
      <c r="AQ251" s="522"/>
      <c r="AR251" s="520"/>
      <c r="AS251" s="520"/>
      <c r="AT251" s="533"/>
      <c r="AX251" s="526"/>
      <c r="AY251" s="521"/>
      <c r="AZ251" s="521"/>
      <c r="BA251" s="521"/>
      <c r="BB251" s="521"/>
    </row>
    <row r="252" spans="1:54" ht="15" customHeight="1" x14ac:dyDescent="0.3">
      <c r="A252" s="522"/>
      <c r="B252" s="520"/>
      <c r="C252" s="520"/>
      <c r="D252" s="520"/>
      <c r="E252" s="520"/>
      <c r="F252" s="520"/>
      <c r="G252" s="520"/>
      <c r="H252" s="521"/>
      <c r="I252" s="522"/>
      <c r="J252" s="522"/>
      <c r="K252" s="521"/>
      <c r="L252" s="521"/>
      <c r="M252" s="521"/>
      <c r="N252" s="520"/>
      <c r="O252" s="521"/>
      <c r="P252" s="521"/>
      <c r="Q252" s="521"/>
      <c r="S252" s="521"/>
      <c r="T252" s="520"/>
      <c r="U252" s="520"/>
      <c r="V252" s="520"/>
      <c r="W252" s="520"/>
      <c r="X252" s="520"/>
      <c r="Y252" s="520"/>
      <c r="Z252" s="520"/>
      <c r="AA252" s="520"/>
      <c r="AB252" s="520"/>
      <c r="AE252" s="522"/>
      <c r="AF252" s="522"/>
      <c r="AH252" s="531"/>
      <c r="AI252" s="531"/>
      <c r="AJ252" s="531"/>
      <c r="AK252" s="531"/>
      <c r="AL252" s="530"/>
      <c r="AM252" s="531"/>
      <c r="AN252" s="531"/>
      <c r="AO252" s="531"/>
      <c r="AP252" s="531"/>
      <c r="AQ252" s="522"/>
      <c r="AR252" s="520"/>
      <c r="AS252" s="520"/>
      <c r="AT252" s="533"/>
      <c r="AX252" s="526"/>
      <c r="AY252" s="521"/>
      <c r="AZ252" s="521"/>
      <c r="BA252" s="521"/>
      <c r="BB252" s="521"/>
    </row>
    <row r="253" spans="1:54" ht="15" customHeight="1" x14ac:dyDescent="0.3">
      <c r="A253" s="522"/>
      <c r="B253" s="520"/>
      <c r="C253" s="520"/>
      <c r="D253" s="520"/>
      <c r="E253" s="520"/>
      <c r="F253" s="520"/>
      <c r="G253" s="520"/>
      <c r="H253" s="521"/>
      <c r="I253" s="522"/>
      <c r="J253" s="522"/>
      <c r="K253" s="521"/>
      <c r="L253" s="521"/>
      <c r="M253" s="521"/>
      <c r="N253" s="520"/>
      <c r="O253" s="521"/>
      <c r="P253" s="521"/>
      <c r="Q253" s="521"/>
      <c r="S253" s="521"/>
      <c r="T253" s="520"/>
      <c r="U253" s="520"/>
      <c r="V253" s="520"/>
      <c r="W253" s="520"/>
      <c r="X253" s="520"/>
      <c r="Y253" s="520"/>
      <c r="Z253" s="520"/>
      <c r="AA253" s="520"/>
      <c r="AB253" s="520"/>
      <c r="AE253" s="522"/>
      <c r="AF253" s="522"/>
      <c r="AH253" s="531"/>
      <c r="AI253" s="531"/>
      <c r="AJ253" s="531"/>
      <c r="AK253" s="531"/>
      <c r="AL253" s="530"/>
      <c r="AM253" s="531"/>
      <c r="AN253" s="531"/>
      <c r="AO253" s="531"/>
      <c r="AP253" s="531"/>
      <c r="AQ253" s="522"/>
      <c r="AR253" s="520"/>
      <c r="AS253" s="520"/>
      <c r="AT253" s="533"/>
      <c r="AX253" s="526"/>
      <c r="AY253" s="521"/>
      <c r="AZ253" s="521"/>
      <c r="BA253" s="521"/>
      <c r="BB253" s="521"/>
    </row>
    <row r="254" spans="1:54" ht="15" customHeight="1" x14ac:dyDescent="0.3">
      <c r="A254" s="522"/>
      <c r="B254" s="520"/>
      <c r="C254" s="520"/>
      <c r="D254" s="520"/>
      <c r="E254" s="520"/>
      <c r="F254" s="520"/>
      <c r="G254" s="520"/>
      <c r="H254" s="521"/>
      <c r="I254" s="522"/>
      <c r="J254" s="522"/>
      <c r="K254" s="521"/>
      <c r="L254" s="521"/>
      <c r="M254" s="521"/>
      <c r="N254" s="520"/>
      <c r="O254" s="521"/>
      <c r="P254" s="521"/>
      <c r="Q254" s="521"/>
      <c r="S254" s="521"/>
      <c r="T254" s="520"/>
      <c r="U254" s="520"/>
      <c r="V254" s="520"/>
      <c r="W254" s="520"/>
      <c r="X254" s="520"/>
      <c r="Y254" s="520"/>
      <c r="Z254" s="520"/>
      <c r="AA254" s="520"/>
      <c r="AB254" s="520"/>
      <c r="AE254" s="522"/>
      <c r="AF254" s="522"/>
      <c r="AH254" s="531"/>
      <c r="AI254" s="531"/>
      <c r="AJ254" s="531"/>
      <c r="AK254" s="531"/>
      <c r="AL254" s="530"/>
      <c r="AM254" s="531"/>
      <c r="AN254" s="531"/>
      <c r="AO254" s="531"/>
      <c r="AP254" s="531"/>
      <c r="AQ254" s="522"/>
      <c r="AR254" s="520"/>
      <c r="AS254" s="520"/>
      <c r="AT254" s="533"/>
      <c r="AX254" s="526"/>
      <c r="AY254" s="521"/>
      <c r="AZ254" s="521"/>
      <c r="BA254" s="521"/>
      <c r="BB254" s="521"/>
    </row>
    <row r="255" spans="1:54" ht="15" customHeight="1" x14ac:dyDescent="0.3">
      <c r="A255" s="522"/>
      <c r="B255" s="520"/>
      <c r="C255" s="520"/>
      <c r="D255" s="520"/>
      <c r="E255" s="520"/>
      <c r="F255" s="520"/>
      <c r="G255" s="520"/>
      <c r="H255" s="521"/>
      <c r="I255" s="522"/>
      <c r="J255" s="522"/>
      <c r="K255" s="521"/>
      <c r="L255" s="521"/>
      <c r="M255" s="521"/>
      <c r="N255" s="520"/>
      <c r="O255" s="521"/>
      <c r="P255" s="521"/>
      <c r="Q255" s="521"/>
      <c r="S255" s="521"/>
      <c r="T255" s="520"/>
      <c r="U255" s="520"/>
      <c r="V255" s="520"/>
      <c r="W255" s="520"/>
      <c r="X255" s="520"/>
      <c r="Y255" s="520"/>
      <c r="Z255" s="520"/>
      <c r="AA255" s="520"/>
      <c r="AB255" s="520"/>
      <c r="AE255" s="522"/>
      <c r="AF255" s="522"/>
      <c r="AH255" s="531"/>
      <c r="AI255" s="531"/>
      <c r="AJ255" s="531"/>
      <c r="AK255" s="531"/>
      <c r="AL255" s="530"/>
      <c r="AM255" s="531"/>
      <c r="AN255" s="531"/>
      <c r="AO255" s="531"/>
      <c r="AP255" s="531"/>
      <c r="AQ255" s="522"/>
      <c r="AR255" s="520"/>
      <c r="AS255" s="520"/>
      <c r="AT255" s="533"/>
      <c r="AX255" s="526"/>
      <c r="AY255" s="521"/>
      <c r="AZ255" s="521"/>
      <c r="BA255" s="521"/>
      <c r="BB255" s="521"/>
    </row>
    <row r="256" spans="1:54" ht="15" customHeight="1" x14ac:dyDescent="0.3">
      <c r="A256" s="522"/>
      <c r="B256" s="520"/>
      <c r="C256" s="520"/>
      <c r="D256" s="520"/>
      <c r="E256" s="520"/>
      <c r="F256" s="520"/>
      <c r="G256" s="520"/>
      <c r="H256" s="521"/>
      <c r="I256" s="522"/>
      <c r="J256" s="522"/>
      <c r="K256" s="521"/>
      <c r="L256" s="521"/>
      <c r="M256" s="521"/>
      <c r="N256" s="520"/>
      <c r="O256" s="521"/>
      <c r="P256" s="521"/>
      <c r="Q256" s="521"/>
      <c r="S256" s="521"/>
      <c r="T256" s="520"/>
      <c r="U256" s="520"/>
      <c r="V256" s="520"/>
      <c r="W256" s="520"/>
      <c r="X256" s="520"/>
      <c r="Y256" s="520"/>
      <c r="Z256" s="520"/>
      <c r="AA256" s="520"/>
      <c r="AB256" s="520"/>
      <c r="AE256" s="522"/>
      <c r="AF256" s="522"/>
      <c r="AH256" s="531"/>
      <c r="AI256" s="531"/>
      <c r="AJ256" s="531"/>
      <c r="AK256" s="531"/>
      <c r="AL256" s="530"/>
      <c r="AM256" s="531"/>
      <c r="AN256" s="531"/>
      <c r="AO256" s="531"/>
      <c r="AP256" s="531"/>
      <c r="AQ256" s="522"/>
      <c r="AR256" s="520"/>
      <c r="AS256" s="520"/>
      <c r="AT256" s="533"/>
      <c r="AX256" s="526"/>
      <c r="AY256" s="521"/>
      <c r="AZ256" s="521"/>
      <c r="BA256" s="521"/>
      <c r="BB256" s="521"/>
    </row>
    <row r="257" spans="1:54" ht="15" customHeight="1" x14ac:dyDescent="0.3">
      <c r="A257" s="522"/>
      <c r="B257" s="520"/>
      <c r="C257" s="520"/>
      <c r="D257" s="520"/>
      <c r="E257" s="520"/>
      <c r="F257" s="520"/>
      <c r="G257" s="520"/>
      <c r="H257" s="521"/>
      <c r="I257" s="522"/>
      <c r="J257" s="522"/>
      <c r="K257" s="521"/>
      <c r="L257" s="521"/>
      <c r="M257" s="521"/>
      <c r="N257" s="520"/>
      <c r="O257" s="521"/>
      <c r="P257" s="521"/>
      <c r="Q257" s="521"/>
      <c r="S257" s="521"/>
      <c r="T257" s="520"/>
      <c r="U257" s="520"/>
      <c r="V257" s="520"/>
      <c r="W257" s="520"/>
      <c r="X257" s="520"/>
      <c r="Y257" s="520"/>
      <c r="Z257" s="520"/>
      <c r="AA257" s="520"/>
      <c r="AB257" s="520"/>
      <c r="AE257" s="522"/>
      <c r="AF257" s="522"/>
      <c r="AH257" s="531"/>
      <c r="AI257" s="531"/>
      <c r="AJ257" s="531"/>
      <c r="AK257" s="531"/>
      <c r="AL257" s="530"/>
      <c r="AM257" s="531"/>
      <c r="AN257" s="531"/>
      <c r="AO257" s="531"/>
      <c r="AP257" s="531"/>
      <c r="AQ257" s="522"/>
      <c r="AR257" s="520"/>
      <c r="AS257" s="520"/>
      <c r="AT257" s="533"/>
      <c r="AX257" s="526"/>
      <c r="AY257" s="521"/>
      <c r="AZ257" s="521"/>
      <c r="BA257" s="521"/>
      <c r="BB257" s="521"/>
    </row>
    <row r="258" spans="1:54" ht="15" customHeight="1" x14ac:dyDescent="0.3">
      <c r="A258" s="522"/>
      <c r="B258" s="520"/>
      <c r="C258" s="520"/>
      <c r="D258" s="520"/>
      <c r="E258" s="520"/>
      <c r="F258" s="520"/>
      <c r="G258" s="520"/>
      <c r="H258" s="521"/>
      <c r="I258" s="522"/>
      <c r="J258" s="522"/>
      <c r="K258" s="521"/>
      <c r="L258" s="521"/>
      <c r="M258" s="521"/>
      <c r="N258" s="520"/>
      <c r="O258" s="521"/>
      <c r="P258" s="521"/>
      <c r="Q258" s="521"/>
      <c r="S258" s="521"/>
      <c r="T258" s="520"/>
      <c r="U258" s="520"/>
      <c r="V258" s="520"/>
      <c r="W258" s="520"/>
      <c r="X258" s="520"/>
      <c r="Y258" s="520"/>
      <c r="Z258" s="520"/>
      <c r="AA258" s="520"/>
      <c r="AB258" s="520"/>
      <c r="AE258" s="522"/>
      <c r="AF258" s="522"/>
      <c r="AH258" s="531"/>
      <c r="AI258" s="531"/>
      <c r="AJ258" s="531"/>
      <c r="AK258" s="531"/>
      <c r="AL258" s="530"/>
      <c r="AM258" s="531"/>
      <c r="AN258" s="531"/>
      <c r="AO258" s="531"/>
      <c r="AP258" s="531"/>
      <c r="AQ258" s="522"/>
      <c r="AR258" s="520"/>
      <c r="AS258" s="520"/>
      <c r="AT258" s="533"/>
      <c r="AX258" s="526"/>
      <c r="AY258" s="521"/>
      <c r="AZ258" s="521"/>
      <c r="BA258" s="521"/>
      <c r="BB258" s="521"/>
    </row>
    <row r="259" spans="1:54" ht="15" customHeight="1" x14ac:dyDescent="0.3">
      <c r="A259" s="522"/>
      <c r="B259" s="520"/>
      <c r="C259" s="520"/>
      <c r="D259" s="520"/>
      <c r="E259" s="520"/>
      <c r="F259" s="520"/>
      <c r="G259" s="520"/>
      <c r="H259" s="521"/>
      <c r="I259" s="522"/>
      <c r="J259" s="522"/>
      <c r="K259" s="521"/>
      <c r="L259" s="521"/>
      <c r="M259" s="521"/>
      <c r="N259" s="520"/>
      <c r="O259" s="521"/>
      <c r="P259" s="521"/>
      <c r="Q259" s="521"/>
      <c r="S259" s="521"/>
      <c r="T259" s="520"/>
      <c r="U259" s="520"/>
      <c r="V259" s="520"/>
      <c r="W259" s="520"/>
      <c r="X259" s="520"/>
      <c r="Y259" s="520"/>
      <c r="Z259" s="520"/>
      <c r="AA259" s="520"/>
      <c r="AB259" s="520"/>
      <c r="AE259" s="522"/>
      <c r="AF259" s="522"/>
      <c r="AH259" s="531"/>
      <c r="AI259" s="531"/>
      <c r="AJ259" s="531"/>
      <c r="AK259" s="531"/>
      <c r="AL259" s="530"/>
      <c r="AM259" s="531"/>
      <c r="AN259" s="531"/>
      <c r="AO259" s="531"/>
      <c r="AP259" s="531"/>
      <c r="AQ259" s="522"/>
      <c r="AR259" s="520"/>
      <c r="AS259" s="520"/>
      <c r="AT259" s="533"/>
      <c r="AX259" s="526"/>
      <c r="AY259" s="521"/>
      <c r="AZ259" s="521"/>
      <c r="BA259" s="521"/>
      <c r="BB259" s="521"/>
    </row>
    <row r="260" spans="1:54" ht="15" customHeight="1" x14ac:dyDescent="0.3">
      <c r="A260" s="522"/>
      <c r="B260" s="520"/>
      <c r="C260" s="520"/>
      <c r="D260" s="520"/>
      <c r="E260" s="520"/>
      <c r="F260" s="520"/>
      <c r="G260" s="520"/>
      <c r="H260" s="521"/>
      <c r="I260" s="522"/>
      <c r="J260" s="522"/>
      <c r="K260" s="521"/>
      <c r="L260" s="521"/>
      <c r="M260" s="521"/>
      <c r="N260" s="520"/>
      <c r="O260" s="521"/>
      <c r="P260" s="521"/>
      <c r="Q260" s="521"/>
      <c r="S260" s="521"/>
      <c r="T260" s="520"/>
      <c r="U260" s="520"/>
      <c r="V260" s="520"/>
      <c r="W260" s="520"/>
      <c r="X260" s="520"/>
      <c r="Y260" s="520"/>
      <c r="Z260" s="520"/>
      <c r="AA260" s="520"/>
      <c r="AB260" s="520"/>
      <c r="AE260" s="522"/>
      <c r="AF260" s="522"/>
      <c r="AH260" s="531"/>
      <c r="AI260" s="531"/>
      <c r="AJ260" s="531"/>
      <c r="AK260" s="531"/>
      <c r="AL260" s="530"/>
      <c r="AM260" s="531"/>
      <c r="AN260" s="531"/>
      <c r="AO260" s="531"/>
      <c r="AP260" s="531"/>
      <c r="AQ260" s="522"/>
      <c r="AR260" s="520"/>
      <c r="AS260" s="520"/>
      <c r="AT260" s="533"/>
      <c r="AX260" s="526"/>
      <c r="AY260" s="521"/>
      <c r="AZ260" s="521"/>
      <c r="BA260" s="521"/>
      <c r="BB260" s="521"/>
    </row>
    <row r="261" spans="1:54" ht="15" customHeight="1" x14ac:dyDescent="0.3">
      <c r="A261" s="522"/>
      <c r="B261" s="520"/>
      <c r="C261" s="520"/>
      <c r="D261" s="520"/>
      <c r="E261" s="520"/>
      <c r="F261" s="520"/>
      <c r="G261" s="520"/>
      <c r="H261" s="521"/>
      <c r="I261" s="522"/>
      <c r="J261" s="522"/>
      <c r="K261" s="521"/>
      <c r="L261" s="521"/>
      <c r="M261" s="521"/>
      <c r="N261" s="520"/>
      <c r="O261" s="521"/>
      <c r="P261" s="521"/>
      <c r="Q261" s="521"/>
      <c r="S261" s="521"/>
      <c r="T261" s="520"/>
      <c r="U261" s="520"/>
      <c r="V261" s="520"/>
      <c r="W261" s="520"/>
      <c r="X261" s="520"/>
      <c r="Y261" s="520"/>
      <c r="Z261" s="520"/>
      <c r="AA261" s="520"/>
      <c r="AB261" s="520"/>
      <c r="AE261" s="522"/>
      <c r="AF261" s="522"/>
      <c r="AH261" s="531"/>
      <c r="AI261" s="531"/>
      <c r="AJ261" s="531"/>
      <c r="AK261" s="531"/>
      <c r="AL261" s="530"/>
      <c r="AM261" s="531"/>
      <c r="AN261" s="531"/>
      <c r="AO261" s="531"/>
      <c r="AP261" s="531"/>
      <c r="AQ261" s="522"/>
      <c r="AR261" s="520"/>
      <c r="AS261" s="520"/>
      <c r="AT261" s="533"/>
      <c r="AX261" s="526"/>
      <c r="AY261" s="521"/>
      <c r="AZ261" s="521"/>
      <c r="BA261" s="521"/>
      <c r="BB261" s="521"/>
    </row>
    <row r="262" spans="1:54" ht="15" customHeight="1" x14ac:dyDescent="0.3">
      <c r="A262" s="522"/>
      <c r="B262" s="520"/>
      <c r="C262" s="520"/>
      <c r="D262" s="520"/>
      <c r="E262" s="520"/>
      <c r="F262" s="520"/>
      <c r="G262" s="520"/>
      <c r="H262" s="521"/>
      <c r="I262" s="522"/>
      <c r="J262" s="522"/>
      <c r="K262" s="521"/>
      <c r="L262" s="521"/>
      <c r="M262" s="521"/>
      <c r="N262" s="520"/>
      <c r="O262" s="521"/>
      <c r="P262" s="521"/>
      <c r="Q262" s="521"/>
      <c r="S262" s="521"/>
      <c r="T262" s="520"/>
      <c r="U262" s="520"/>
      <c r="V262" s="520"/>
      <c r="W262" s="520"/>
      <c r="X262" s="520"/>
      <c r="Y262" s="520"/>
      <c r="Z262" s="520"/>
      <c r="AA262" s="520"/>
      <c r="AB262" s="520"/>
      <c r="AE262" s="522"/>
      <c r="AF262" s="522"/>
      <c r="AH262" s="531"/>
      <c r="AI262" s="531"/>
      <c r="AJ262" s="531"/>
      <c r="AK262" s="531"/>
      <c r="AL262" s="530"/>
      <c r="AM262" s="531"/>
      <c r="AN262" s="531"/>
      <c r="AO262" s="531"/>
      <c r="AP262" s="531"/>
      <c r="AQ262" s="522"/>
      <c r="AR262" s="520"/>
      <c r="AS262" s="520"/>
      <c r="AT262" s="533"/>
      <c r="AX262" s="526"/>
      <c r="AY262" s="521"/>
      <c r="AZ262" s="521"/>
      <c r="BA262" s="521"/>
      <c r="BB262" s="521"/>
    </row>
    <row r="263" spans="1:54" ht="15" customHeight="1" x14ac:dyDescent="0.3">
      <c r="A263" s="522"/>
      <c r="B263" s="520"/>
      <c r="C263" s="520"/>
      <c r="D263" s="520"/>
      <c r="E263" s="520"/>
      <c r="F263" s="520"/>
      <c r="G263" s="520"/>
      <c r="H263" s="521"/>
      <c r="I263" s="522"/>
      <c r="J263" s="522"/>
      <c r="K263" s="521"/>
      <c r="L263" s="521"/>
      <c r="M263" s="521"/>
      <c r="N263" s="520"/>
      <c r="O263" s="521"/>
      <c r="P263" s="521"/>
      <c r="Q263" s="521"/>
      <c r="S263" s="521"/>
      <c r="T263" s="520"/>
      <c r="U263" s="520"/>
      <c r="V263" s="520"/>
      <c r="W263" s="520"/>
      <c r="X263" s="520"/>
      <c r="Y263" s="520"/>
      <c r="Z263" s="520"/>
      <c r="AA263" s="520"/>
      <c r="AB263" s="520"/>
      <c r="AE263" s="522"/>
      <c r="AF263" s="522"/>
      <c r="AH263" s="531"/>
      <c r="AI263" s="531"/>
      <c r="AJ263" s="531"/>
      <c r="AK263" s="531"/>
      <c r="AL263" s="530"/>
      <c r="AM263" s="531"/>
      <c r="AN263" s="531"/>
      <c r="AO263" s="531"/>
      <c r="AP263" s="531"/>
      <c r="AQ263" s="522"/>
      <c r="AR263" s="520"/>
      <c r="AS263" s="520"/>
      <c r="AT263" s="533"/>
      <c r="AX263" s="526"/>
      <c r="AY263" s="521"/>
      <c r="AZ263" s="521"/>
      <c r="BA263" s="521"/>
      <c r="BB263" s="521"/>
    </row>
    <row r="264" spans="1:54" ht="15" customHeight="1" x14ac:dyDescent="0.3">
      <c r="A264" s="522"/>
      <c r="B264" s="520"/>
      <c r="C264" s="520"/>
      <c r="D264" s="520"/>
      <c r="E264" s="520"/>
      <c r="F264" s="520"/>
      <c r="G264" s="520"/>
      <c r="H264" s="521"/>
      <c r="I264" s="522"/>
      <c r="J264" s="522"/>
      <c r="K264" s="521"/>
      <c r="L264" s="521"/>
      <c r="M264" s="521"/>
      <c r="N264" s="520"/>
      <c r="O264" s="521"/>
      <c r="P264" s="521"/>
      <c r="Q264" s="521"/>
      <c r="S264" s="521"/>
      <c r="T264" s="520"/>
      <c r="U264" s="520"/>
      <c r="V264" s="520"/>
      <c r="W264" s="520"/>
      <c r="X264" s="520"/>
      <c r="Y264" s="520"/>
      <c r="Z264" s="520"/>
      <c r="AA264" s="520"/>
      <c r="AB264" s="520"/>
      <c r="AE264" s="522"/>
      <c r="AF264" s="522"/>
      <c r="AH264" s="531"/>
      <c r="AI264" s="531"/>
      <c r="AJ264" s="531"/>
      <c r="AK264" s="531"/>
      <c r="AL264" s="530"/>
      <c r="AM264" s="531"/>
      <c r="AN264" s="531"/>
      <c r="AO264" s="531"/>
      <c r="AP264" s="531"/>
      <c r="AQ264" s="522"/>
      <c r="AR264" s="520"/>
      <c r="AS264" s="520"/>
      <c r="AT264" s="533"/>
      <c r="AX264" s="526"/>
      <c r="AY264" s="521"/>
      <c r="AZ264" s="521"/>
      <c r="BA264" s="521"/>
      <c r="BB264" s="521"/>
    </row>
    <row r="265" spans="1:54" ht="15" customHeight="1" x14ac:dyDescent="0.3">
      <c r="A265" s="522"/>
      <c r="B265" s="520"/>
      <c r="C265" s="520"/>
      <c r="D265" s="520"/>
      <c r="E265" s="520"/>
      <c r="F265" s="520"/>
      <c r="G265" s="520"/>
      <c r="H265" s="521"/>
      <c r="I265" s="522"/>
      <c r="J265" s="522"/>
      <c r="K265" s="521"/>
      <c r="L265" s="521"/>
      <c r="M265" s="521"/>
      <c r="N265" s="520"/>
      <c r="O265" s="521"/>
      <c r="P265" s="521"/>
      <c r="Q265" s="521"/>
      <c r="S265" s="521"/>
      <c r="T265" s="520"/>
      <c r="U265" s="520"/>
      <c r="V265" s="520"/>
      <c r="W265" s="520"/>
      <c r="X265" s="520"/>
      <c r="Y265" s="520"/>
      <c r="Z265" s="520"/>
      <c r="AA265" s="520"/>
      <c r="AB265" s="520"/>
      <c r="AE265" s="522"/>
      <c r="AF265" s="522"/>
      <c r="AH265" s="531"/>
      <c r="AI265" s="531"/>
      <c r="AJ265" s="531"/>
      <c r="AK265" s="531"/>
      <c r="AL265" s="530"/>
      <c r="AM265" s="531"/>
      <c r="AN265" s="531"/>
      <c r="AO265" s="531"/>
      <c r="AP265" s="531"/>
      <c r="AQ265" s="522"/>
      <c r="AR265" s="520"/>
      <c r="AS265" s="520"/>
      <c r="AT265" s="533"/>
      <c r="AX265" s="526"/>
      <c r="AY265" s="521"/>
      <c r="AZ265" s="521"/>
      <c r="BA265" s="521"/>
      <c r="BB265" s="521"/>
    </row>
    <row r="266" spans="1:54" ht="15" customHeight="1" x14ac:dyDescent="0.3">
      <c r="A266" s="522"/>
      <c r="B266" s="520"/>
      <c r="C266" s="520"/>
      <c r="D266" s="520"/>
      <c r="E266" s="520"/>
      <c r="F266" s="520"/>
      <c r="G266" s="520"/>
      <c r="H266" s="521"/>
      <c r="I266" s="522"/>
      <c r="J266" s="522"/>
      <c r="K266" s="521"/>
      <c r="L266" s="521"/>
      <c r="M266" s="521"/>
      <c r="N266" s="520"/>
      <c r="O266" s="521"/>
      <c r="P266" s="521"/>
      <c r="Q266" s="521"/>
      <c r="S266" s="521"/>
      <c r="T266" s="520"/>
      <c r="U266" s="520"/>
      <c r="V266" s="520"/>
      <c r="W266" s="520"/>
      <c r="X266" s="520"/>
      <c r="Y266" s="520"/>
      <c r="Z266" s="520"/>
      <c r="AA266" s="520"/>
      <c r="AB266" s="520"/>
      <c r="AE266" s="522"/>
      <c r="AF266" s="522"/>
      <c r="AH266" s="531"/>
      <c r="AI266" s="531"/>
      <c r="AJ266" s="531"/>
      <c r="AK266" s="531"/>
      <c r="AL266" s="530"/>
      <c r="AM266" s="531"/>
      <c r="AN266" s="531"/>
      <c r="AO266" s="531"/>
      <c r="AP266" s="531"/>
      <c r="AQ266" s="522"/>
      <c r="AR266" s="520"/>
      <c r="AS266" s="520"/>
      <c r="AT266" s="533"/>
      <c r="AX266" s="526"/>
      <c r="AY266" s="521"/>
      <c r="AZ266" s="521"/>
      <c r="BA266" s="521"/>
      <c r="BB266" s="521"/>
    </row>
    <row r="267" spans="1:54" ht="15" customHeight="1" x14ac:dyDescent="0.3">
      <c r="A267" s="522"/>
      <c r="B267" s="520"/>
      <c r="C267" s="520"/>
      <c r="D267" s="520"/>
      <c r="E267" s="520"/>
      <c r="F267" s="520"/>
      <c r="G267" s="520"/>
      <c r="H267" s="521"/>
      <c r="I267" s="522"/>
      <c r="J267" s="522"/>
      <c r="K267" s="521"/>
      <c r="L267" s="521"/>
      <c r="M267" s="521"/>
      <c r="N267" s="520"/>
      <c r="O267" s="521"/>
      <c r="P267" s="521"/>
      <c r="Q267" s="521"/>
      <c r="S267" s="521"/>
      <c r="T267" s="520"/>
      <c r="U267" s="520"/>
      <c r="V267" s="520"/>
      <c r="W267" s="520"/>
      <c r="X267" s="520"/>
      <c r="Y267" s="520"/>
      <c r="Z267" s="520"/>
      <c r="AA267" s="520"/>
      <c r="AB267" s="520"/>
      <c r="AE267" s="522"/>
      <c r="AF267" s="522"/>
      <c r="AH267" s="531"/>
      <c r="AI267" s="531"/>
      <c r="AJ267" s="531"/>
      <c r="AK267" s="531"/>
      <c r="AL267" s="530"/>
      <c r="AM267" s="531"/>
      <c r="AN267" s="531"/>
      <c r="AO267" s="531"/>
      <c r="AP267" s="531"/>
      <c r="AQ267" s="522"/>
      <c r="AR267" s="520"/>
      <c r="AS267" s="520"/>
      <c r="AT267" s="533"/>
      <c r="AX267" s="526"/>
      <c r="AY267" s="521"/>
      <c r="AZ267" s="521"/>
      <c r="BA267" s="521"/>
      <c r="BB267" s="521"/>
    </row>
    <row r="268" spans="1:54" ht="15" customHeight="1" x14ac:dyDescent="0.3">
      <c r="A268" s="522"/>
      <c r="B268" s="520"/>
      <c r="C268" s="520"/>
      <c r="D268" s="520"/>
      <c r="E268" s="520"/>
      <c r="F268" s="520"/>
      <c r="G268" s="520"/>
      <c r="H268" s="521"/>
      <c r="I268" s="522"/>
      <c r="J268" s="522"/>
      <c r="K268" s="521"/>
      <c r="L268" s="521"/>
      <c r="M268" s="521"/>
      <c r="N268" s="520"/>
      <c r="O268" s="521"/>
      <c r="P268" s="521"/>
      <c r="Q268" s="521"/>
      <c r="S268" s="521"/>
      <c r="T268" s="520"/>
      <c r="U268" s="520"/>
      <c r="V268" s="520"/>
      <c r="W268" s="520"/>
      <c r="X268" s="520"/>
      <c r="Y268" s="520"/>
      <c r="Z268" s="520"/>
      <c r="AA268" s="520"/>
      <c r="AB268" s="520"/>
      <c r="AE268" s="522"/>
      <c r="AF268" s="522"/>
      <c r="AH268" s="531"/>
      <c r="AI268" s="531"/>
      <c r="AJ268" s="531"/>
      <c r="AK268" s="531"/>
      <c r="AL268" s="530"/>
      <c r="AM268" s="531"/>
      <c r="AN268" s="531"/>
      <c r="AO268" s="531"/>
      <c r="AP268" s="531"/>
      <c r="AQ268" s="522"/>
      <c r="AR268" s="520"/>
      <c r="AS268" s="520"/>
      <c r="AT268" s="533"/>
      <c r="AX268" s="526"/>
      <c r="AY268" s="521"/>
      <c r="AZ268" s="521"/>
      <c r="BA268" s="521"/>
      <c r="BB268" s="521"/>
    </row>
    <row r="269" spans="1:54" ht="15" customHeight="1" x14ac:dyDescent="0.3">
      <c r="A269" s="522"/>
      <c r="B269" s="520"/>
      <c r="C269" s="520"/>
      <c r="D269" s="520"/>
      <c r="E269" s="520"/>
      <c r="F269" s="520"/>
      <c r="G269" s="520"/>
      <c r="H269" s="521"/>
      <c r="I269" s="522"/>
      <c r="J269" s="522"/>
      <c r="K269" s="521"/>
      <c r="L269" s="521"/>
      <c r="M269" s="521"/>
      <c r="N269" s="520"/>
      <c r="O269" s="521"/>
      <c r="P269" s="521"/>
      <c r="Q269" s="521"/>
      <c r="S269" s="521"/>
      <c r="T269" s="520"/>
      <c r="U269" s="520"/>
      <c r="V269" s="520"/>
      <c r="W269" s="520"/>
      <c r="X269" s="520"/>
      <c r="Y269" s="520"/>
      <c r="Z269" s="520"/>
      <c r="AA269" s="520"/>
      <c r="AB269" s="520"/>
      <c r="AE269" s="522"/>
      <c r="AF269" s="522"/>
      <c r="AH269" s="531"/>
      <c r="AI269" s="531"/>
      <c r="AJ269" s="531"/>
      <c r="AK269" s="531"/>
      <c r="AL269" s="530"/>
      <c r="AM269" s="531"/>
      <c r="AN269" s="531"/>
      <c r="AO269" s="531"/>
      <c r="AP269" s="531"/>
      <c r="AQ269" s="522"/>
      <c r="AR269" s="520"/>
      <c r="AS269" s="520"/>
      <c r="AT269" s="533"/>
      <c r="AX269" s="526"/>
      <c r="AY269" s="521"/>
      <c r="AZ269" s="521"/>
      <c r="BA269" s="521"/>
      <c r="BB269" s="521"/>
    </row>
    <row r="270" spans="1:54" ht="15" customHeight="1" x14ac:dyDescent="0.3">
      <c r="A270" s="522"/>
      <c r="B270" s="520"/>
      <c r="C270" s="520"/>
      <c r="D270" s="520"/>
      <c r="E270" s="520"/>
      <c r="F270" s="520"/>
      <c r="G270" s="520"/>
      <c r="H270" s="521"/>
      <c r="I270" s="522"/>
      <c r="J270" s="522"/>
      <c r="K270" s="521"/>
      <c r="L270" s="521"/>
      <c r="M270" s="521"/>
      <c r="N270" s="520"/>
      <c r="O270" s="521"/>
      <c r="P270" s="521"/>
      <c r="Q270" s="521"/>
      <c r="S270" s="521"/>
      <c r="T270" s="520"/>
      <c r="U270" s="520"/>
      <c r="V270" s="520"/>
      <c r="W270" s="520"/>
      <c r="X270" s="520"/>
      <c r="Y270" s="520"/>
      <c r="Z270" s="520"/>
      <c r="AA270" s="520"/>
      <c r="AB270" s="520"/>
      <c r="AE270" s="522"/>
      <c r="AF270" s="522"/>
      <c r="AH270" s="531"/>
      <c r="AI270" s="531"/>
      <c r="AJ270" s="531"/>
      <c r="AK270" s="531"/>
      <c r="AL270" s="530"/>
      <c r="AM270" s="531"/>
      <c r="AN270" s="531"/>
      <c r="AO270" s="531"/>
      <c r="AP270" s="531"/>
      <c r="AQ270" s="522"/>
      <c r="AR270" s="520"/>
      <c r="AS270" s="520"/>
      <c r="AT270" s="533"/>
      <c r="AX270" s="526"/>
      <c r="AY270" s="521"/>
      <c r="AZ270" s="521"/>
      <c r="BA270" s="521"/>
      <c r="BB270" s="521"/>
    </row>
    <row r="271" spans="1:54" ht="15" customHeight="1" x14ac:dyDescent="0.3">
      <c r="A271" s="522"/>
      <c r="B271" s="520"/>
      <c r="C271" s="520"/>
      <c r="D271" s="520"/>
      <c r="E271" s="520"/>
      <c r="F271" s="520"/>
      <c r="G271" s="520"/>
      <c r="H271" s="521"/>
      <c r="I271" s="522"/>
      <c r="J271" s="522"/>
      <c r="K271" s="521"/>
      <c r="L271" s="521"/>
      <c r="M271" s="521"/>
      <c r="N271" s="520"/>
      <c r="O271" s="521"/>
      <c r="P271" s="521"/>
      <c r="Q271" s="521"/>
      <c r="S271" s="521"/>
      <c r="T271" s="520"/>
      <c r="U271" s="520"/>
      <c r="V271" s="520"/>
      <c r="W271" s="520"/>
      <c r="X271" s="520"/>
      <c r="Y271" s="520"/>
      <c r="Z271" s="520"/>
      <c r="AA271" s="520"/>
      <c r="AB271" s="520"/>
      <c r="AE271" s="522"/>
      <c r="AF271" s="522"/>
      <c r="AH271" s="531"/>
      <c r="AI271" s="531"/>
      <c r="AJ271" s="531"/>
      <c r="AK271" s="531"/>
      <c r="AL271" s="530"/>
      <c r="AM271" s="531"/>
      <c r="AN271" s="531"/>
      <c r="AO271" s="531"/>
      <c r="AP271" s="531"/>
      <c r="AQ271" s="522"/>
      <c r="AR271" s="520"/>
      <c r="AS271" s="520"/>
      <c r="AT271" s="533"/>
      <c r="AX271" s="526"/>
      <c r="AY271" s="521"/>
      <c r="AZ271" s="521"/>
      <c r="BA271" s="521"/>
      <c r="BB271" s="521"/>
    </row>
    <row r="272" spans="1:54" ht="15" customHeight="1" x14ac:dyDescent="0.3">
      <c r="A272" s="522"/>
      <c r="B272" s="520"/>
      <c r="C272" s="520"/>
      <c r="D272" s="520"/>
      <c r="E272" s="520"/>
      <c r="F272" s="520"/>
      <c r="G272" s="520"/>
      <c r="H272" s="521"/>
      <c r="I272" s="522"/>
      <c r="J272" s="522"/>
      <c r="K272" s="521"/>
      <c r="L272" s="521"/>
      <c r="M272" s="521"/>
      <c r="N272" s="520"/>
      <c r="O272" s="521"/>
      <c r="P272" s="521"/>
      <c r="Q272" s="521"/>
      <c r="S272" s="521"/>
      <c r="T272" s="520"/>
      <c r="U272" s="520"/>
      <c r="V272" s="520"/>
      <c r="W272" s="520"/>
      <c r="X272" s="520"/>
      <c r="Y272" s="520"/>
      <c r="Z272" s="520"/>
      <c r="AA272" s="520"/>
      <c r="AB272" s="520"/>
      <c r="AE272" s="522"/>
      <c r="AF272" s="522"/>
      <c r="AH272" s="531"/>
      <c r="AI272" s="531"/>
      <c r="AJ272" s="531"/>
      <c r="AK272" s="531"/>
      <c r="AL272" s="530"/>
      <c r="AM272" s="531"/>
      <c r="AN272" s="531"/>
      <c r="AO272" s="531"/>
      <c r="AP272" s="531"/>
      <c r="AQ272" s="522"/>
      <c r="AR272" s="520"/>
      <c r="AS272" s="520"/>
      <c r="AT272" s="533"/>
      <c r="AX272" s="526"/>
      <c r="AY272" s="521"/>
      <c r="AZ272" s="521"/>
      <c r="BA272" s="521"/>
      <c r="BB272" s="521"/>
    </row>
    <row r="273" spans="1:54" ht="15" customHeight="1" x14ac:dyDescent="0.3">
      <c r="A273" s="522"/>
      <c r="B273" s="520"/>
      <c r="C273" s="520"/>
      <c r="D273" s="520"/>
      <c r="E273" s="520"/>
      <c r="F273" s="520"/>
      <c r="G273" s="520"/>
      <c r="H273" s="521"/>
      <c r="I273" s="522"/>
      <c r="J273" s="522"/>
      <c r="K273" s="521"/>
      <c r="L273" s="521"/>
      <c r="M273" s="521"/>
      <c r="N273" s="520"/>
      <c r="O273" s="521"/>
      <c r="P273" s="521"/>
      <c r="Q273" s="521"/>
      <c r="S273" s="521"/>
      <c r="T273" s="520"/>
      <c r="U273" s="520"/>
      <c r="V273" s="520"/>
      <c r="W273" s="520"/>
      <c r="X273" s="520"/>
      <c r="Y273" s="520"/>
      <c r="Z273" s="520"/>
      <c r="AA273" s="520"/>
      <c r="AB273" s="520"/>
      <c r="AE273" s="522"/>
      <c r="AF273" s="522"/>
      <c r="AH273" s="531"/>
      <c r="AI273" s="531"/>
      <c r="AJ273" s="531"/>
      <c r="AK273" s="531"/>
      <c r="AL273" s="530"/>
      <c r="AM273" s="531"/>
      <c r="AN273" s="531"/>
      <c r="AO273" s="531"/>
      <c r="AP273" s="531"/>
      <c r="AQ273" s="522"/>
      <c r="AR273" s="520"/>
      <c r="AS273" s="520"/>
      <c r="AT273" s="533"/>
      <c r="AX273" s="526"/>
      <c r="AY273" s="521"/>
      <c r="AZ273" s="521"/>
      <c r="BA273" s="521"/>
      <c r="BB273" s="521"/>
    </row>
    <row r="274" spans="1:54" ht="15" customHeight="1" x14ac:dyDescent="0.3">
      <c r="A274" s="522"/>
      <c r="B274" s="520"/>
      <c r="C274" s="520"/>
      <c r="D274" s="520"/>
      <c r="E274" s="520"/>
      <c r="F274" s="520"/>
      <c r="G274" s="520"/>
      <c r="H274" s="521"/>
      <c r="I274" s="522"/>
      <c r="J274" s="522"/>
      <c r="K274" s="521"/>
      <c r="L274" s="521"/>
      <c r="M274" s="521"/>
      <c r="N274" s="520"/>
      <c r="O274" s="521"/>
      <c r="P274" s="521"/>
      <c r="Q274" s="521"/>
      <c r="S274" s="521"/>
      <c r="T274" s="520"/>
      <c r="U274" s="520"/>
      <c r="V274" s="520"/>
      <c r="W274" s="520"/>
      <c r="X274" s="520"/>
      <c r="Y274" s="520"/>
      <c r="Z274" s="520"/>
      <c r="AA274" s="520"/>
      <c r="AB274" s="520"/>
      <c r="AE274" s="522"/>
      <c r="AF274" s="522"/>
      <c r="AH274" s="531"/>
      <c r="AI274" s="531"/>
      <c r="AJ274" s="531"/>
      <c r="AK274" s="531"/>
      <c r="AL274" s="530"/>
      <c r="AM274" s="531"/>
      <c r="AN274" s="531"/>
      <c r="AO274" s="531"/>
      <c r="AP274" s="531"/>
      <c r="AQ274" s="522"/>
      <c r="AR274" s="520"/>
      <c r="AS274" s="520"/>
      <c r="AT274" s="533"/>
      <c r="AX274" s="526"/>
      <c r="AY274" s="521"/>
      <c r="AZ274" s="521"/>
      <c r="BA274" s="521"/>
      <c r="BB274" s="521"/>
    </row>
    <row r="275" spans="1:54" ht="15" customHeight="1" x14ac:dyDescent="0.3">
      <c r="A275" s="522"/>
      <c r="B275" s="520"/>
      <c r="C275" s="520"/>
      <c r="D275" s="520"/>
      <c r="E275" s="520"/>
      <c r="F275" s="520"/>
      <c r="G275" s="520"/>
      <c r="H275" s="521"/>
      <c r="I275" s="522"/>
      <c r="J275" s="522"/>
      <c r="K275" s="521"/>
      <c r="L275" s="521"/>
      <c r="M275" s="521"/>
      <c r="N275" s="520"/>
      <c r="O275" s="521"/>
      <c r="P275" s="521"/>
      <c r="Q275" s="521"/>
      <c r="S275" s="521"/>
      <c r="T275" s="520"/>
      <c r="U275" s="520"/>
      <c r="V275" s="520"/>
      <c r="W275" s="520"/>
      <c r="X275" s="520"/>
      <c r="Y275" s="520"/>
      <c r="Z275" s="520"/>
      <c r="AA275" s="520"/>
      <c r="AB275" s="520"/>
      <c r="AE275" s="522"/>
      <c r="AF275" s="522"/>
      <c r="AH275" s="531"/>
      <c r="AI275" s="531"/>
      <c r="AJ275" s="531"/>
      <c r="AK275" s="531"/>
      <c r="AL275" s="530"/>
      <c r="AM275" s="531"/>
      <c r="AN275" s="531"/>
      <c r="AO275" s="531"/>
      <c r="AP275" s="531"/>
      <c r="AQ275" s="522"/>
      <c r="AR275" s="520"/>
      <c r="AS275" s="520"/>
      <c r="AT275" s="533"/>
      <c r="AX275" s="526"/>
      <c r="AY275" s="521"/>
      <c r="AZ275" s="521"/>
      <c r="BA275" s="521"/>
      <c r="BB275" s="521"/>
    </row>
    <row r="276" spans="1:54" ht="15" customHeight="1" x14ac:dyDescent="0.3">
      <c r="A276" s="522"/>
      <c r="B276" s="520"/>
      <c r="C276" s="520"/>
      <c r="D276" s="520"/>
      <c r="E276" s="520"/>
      <c r="F276" s="520"/>
      <c r="G276" s="520"/>
      <c r="H276" s="521"/>
      <c r="I276" s="522"/>
      <c r="J276" s="522"/>
      <c r="K276" s="521"/>
      <c r="L276" s="521"/>
      <c r="M276" s="521"/>
      <c r="N276" s="520"/>
      <c r="O276" s="521"/>
      <c r="P276" s="521"/>
      <c r="Q276" s="521"/>
      <c r="S276" s="521"/>
      <c r="T276" s="520"/>
      <c r="U276" s="520"/>
      <c r="V276" s="520"/>
      <c r="W276" s="520"/>
      <c r="X276" s="520"/>
      <c r="Y276" s="520"/>
      <c r="Z276" s="520"/>
      <c r="AA276" s="520"/>
      <c r="AB276" s="520"/>
      <c r="AE276" s="522"/>
      <c r="AF276" s="522"/>
      <c r="AH276" s="531"/>
      <c r="AI276" s="531"/>
      <c r="AJ276" s="531"/>
      <c r="AK276" s="531"/>
      <c r="AL276" s="530"/>
      <c r="AM276" s="531"/>
      <c r="AN276" s="531"/>
      <c r="AO276" s="531"/>
      <c r="AP276" s="531"/>
      <c r="AQ276" s="522"/>
      <c r="AR276" s="520"/>
      <c r="AS276" s="520"/>
      <c r="AT276" s="533"/>
      <c r="AX276" s="526"/>
      <c r="AY276" s="521"/>
      <c r="AZ276" s="521"/>
      <c r="BA276" s="521"/>
      <c r="BB276" s="521"/>
    </row>
    <row r="277" spans="1:54" ht="15" customHeight="1" x14ac:dyDescent="0.3">
      <c r="A277" s="522"/>
      <c r="B277" s="520"/>
      <c r="C277" s="520"/>
      <c r="D277" s="520"/>
      <c r="E277" s="520"/>
      <c r="F277" s="520"/>
      <c r="G277" s="520"/>
      <c r="H277" s="521"/>
      <c r="I277" s="522"/>
      <c r="J277" s="522"/>
      <c r="K277" s="521"/>
      <c r="L277" s="521"/>
      <c r="M277" s="521"/>
      <c r="N277" s="520"/>
      <c r="O277" s="521"/>
      <c r="P277" s="521"/>
      <c r="Q277" s="521"/>
      <c r="S277" s="521"/>
      <c r="T277" s="520"/>
      <c r="U277" s="520"/>
      <c r="V277" s="520"/>
      <c r="W277" s="520"/>
      <c r="X277" s="520"/>
      <c r="Y277" s="520"/>
      <c r="Z277" s="520"/>
      <c r="AA277" s="520"/>
      <c r="AB277" s="520"/>
      <c r="AE277" s="522"/>
      <c r="AF277" s="522"/>
      <c r="AH277" s="531"/>
      <c r="AI277" s="531"/>
      <c r="AJ277" s="531"/>
      <c r="AK277" s="531"/>
      <c r="AL277" s="530"/>
      <c r="AM277" s="531"/>
      <c r="AN277" s="531"/>
      <c r="AO277" s="531"/>
      <c r="AP277" s="531"/>
      <c r="AQ277" s="522"/>
      <c r="AR277" s="520"/>
      <c r="AS277" s="520"/>
      <c r="AT277" s="533"/>
      <c r="AX277" s="526"/>
      <c r="AY277" s="521"/>
      <c r="AZ277" s="521"/>
      <c r="BA277" s="521"/>
      <c r="BB277" s="521"/>
    </row>
    <row r="278" spans="1:54" ht="15" customHeight="1" x14ac:dyDescent="0.3">
      <c r="A278" s="522"/>
      <c r="B278" s="520"/>
      <c r="C278" s="520"/>
      <c r="D278" s="520"/>
      <c r="E278" s="520"/>
      <c r="F278" s="520"/>
      <c r="G278" s="520"/>
      <c r="H278" s="521"/>
      <c r="I278" s="522"/>
      <c r="J278" s="522"/>
      <c r="K278" s="521"/>
      <c r="L278" s="521"/>
      <c r="M278" s="521"/>
      <c r="N278" s="520"/>
      <c r="O278" s="521"/>
      <c r="P278" s="521"/>
      <c r="Q278" s="521"/>
      <c r="S278" s="521"/>
      <c r="T278" s="520"/>
      <c r="U278" s="520"/>
      <c r="V278" s="520"/>
      <c r="W278" s="520"/>
      <c r="X278" s="520"/>
      <c r="Y278" s="520"/>
      <c r="Z278" s="520"/>
      <c r="AA278" s="520"/>
      <c r="AB278" s="520"/>
      <c r="AE278" s="522"/>
      <c r="AF278" s="522"/>
      <c r="AH278" s="531"/>
      <c r="AI278" s="531"/>
      <c r="AJ278" s="531"/>
      <c r="AK278" s="531"/>
      <c r="AL278" s="530"/>
      <c r="AM278" s="531"/>
      <c r="AN278" s="531"/>
      <c r="AO278" s="531"/>
      <c r="AP278" s="531"/>
      <c r="AQ278" s="522"/>
      <c r="AR278" s="520"/>
      <c r="AS278" s="520"/>
      <c r="AT278" s="533"/>
      <c r="AX278" s="526"/>
      <c r="AY278" s="521"/>
      <c r="AZ278" s="521"/>
      <c r="BA278" s="521"/>
      <c r="BB278" s="521"/>
    </row>
    <row r="279" spans="1:54" ht="15" customHeight="1" x14ac:dyDescent="0.3">
      <c r="A279" s="522"/>
      <c r="B279" s="520"/>
      <c r="C279" s="520"/>
      <c r="D279" s="520"/>
      <c r="E279" s="520"/>
      <c r="F279" s="520"/>
      <c r="G279" s="520"/>
      <c r="H279" s="521"/>
      <c r="I279" s="522"/>
      <c r="J279" s="522"/>
      <c r="K279" s="521"/>
      <c r="L279" s="521"/>
      <c r="M279" s="521"/>
      <c r="N279" s="520"/>
      <c r="O279" s="521"/>
      <c r="P279" s="521"/>
      <c r="Q279" s="521"/>
      <c r="S279" s="521"/>
      <c r="T279" s="520"/>
      <c r="U279" s="520"/>
      <c r="V279" s="520"/>
      <c r="W279" s="520"/>
      <c r="X279" s="520"/>
      <c r="Y279" s="520"/>
      <c r="Z279" s="520"/>
      <c r="AA279" s="520"/>
      <c r="AB279" s="520"/>
      <c r="AE279" s="522"/>
      <c r="AF279" s="522"/>
      <c r="AH279" s="531"/>
      <c r="AI279" s="531"/>
      <c r="AJ279" s="531"/>
      <c r="AK279" s="531"/>
      <c r="AL279" s="530"/>
      <c r="AM279" s="531"/>
      <c r="AN279" s="531"/>
      <c r="AO279" s="531"/>
      <c r="AP279" s="531"/>
      <c r="AQ279" s="522"/>
      <c r="AR279" s="520"/>
      <c r="AS279" s="520"/>
      <c r="AT279" s="533"/>
      <c r="AX279" s="526"/>
      <c r="AY279" s="521"/>
      <c r="AZ279" s="521"/>
      <c r="BA279" s="521"/>
      <c r="BB279" s="521"/>
    </row>
    <row r="280" spans="1:54" ht="15" customHeight="1" x14ac:dyDescent="0.3">
      <c r="A280" s="522"/>
      <c r="B280" s="520"/>
      <c r="C280" s="520"/>
      <c r="D280" s="520"/>
      <c r="E280" s="520"/>
      <c r="F280" s="520"/>
      <c r="G280" s="520"/>
      <c r="H280" s="521"/>
      <c r="I280" s="522"/>
      <c r="J280" s="522"/>
      <c r="K280" s="521"/>
      <c r="L280" s="521"/>
      <c r="M280" s="521"/>
      <c r="N280" s="520"/>
      <c r="O280" s="521"/>
      <c r="P280" s="521"/>
      <c r="Q280" s="521"/>
      <c r="S280" s="521"/>
      <c r="T280" s="520"/>
      <c r="U280" s="520"/>
      <c r="V280" s="520"/>
      <c r="W280" s="520"/>
      <c r="X280" s="520"/>
      <c r="Y280" s="520"/>
      <c r="Z280" s="520"/>
      <c r="AA280" s="520"/>
      <c r="AB280" s="520"/>
      <c r="AE280" s="522"/>
      <c r="AF280" s="522"/>
      <c r="AH280" s="531"/>
      <c r="AI280" s="531"/>
      <c r="AJ280" s="531"/>
      <c r="AK280" s="531"/>
      <c r="AL280" s="530"/>
      <c r="AM280" s="531"/>
      <c r="AN280" s="531"/>
      <c r="AO280" s="531"/>
      <c r="AP280" s="531"/>
      <c r="AQ280" s="522"/>
      <c r="AR280" s="520"/>
      <c r="AS280" s="520"/>
      <c r="AT280" s="533"/>
      <c r="AX280" s="526"/>
      <c r="AY280" s="521"/>
      <c r="AZ280" s="521"/>
      <c r="BA280" s="521"/>
      <c r="BB280" s="521"/>
    </row>
    <row r="281" spans="1:54" ht="15" customHeight="1" x14ac:dyDescent="0.3">
      <c r="A281" s="522"/>
      <c r="B281" s="520"/>
      <c r="C281" s="520"/>
      <c r="D281" s="520"/>
      <c r="E281" s="520"/>
      <c r="F281" s="520"/>
      <c r="G281" s="520"/>
      <c r="H281" s="521"/>
      <c r="I281" s="522"/>
      <c r="J281" s="522"/>
      <c r="K281" s="521"/>
      <c r="L281" s="521"/>
      <c r="M281" s="521"/>
      <c r="N281" s="520"/>
      <c r="O281" s="521"/>
      <c r="P281" s="521"/>
      <c r="Q281" s="521"/>
      <c r="S281" s="521"/>
      <c r="T281" s="520"/>
      <c r="U281" s="520"/>
      <c r="V281" s="520"/>
      <c r="W281" s="520"/>
      <c r="X281" s="520"/>
      <c r="Y281" s="520"/>
      <c r="Z281" s="520"/>
      <c r="AA281" s="520"/>
      <c r="AB281" s="520"/>
      <c r="AE281" s="522"/>
      <c r="AF281" s="522"/>
      <c r="AH281" s="531"/>
      <c r="AI281" s="531"/>
      <c r="AJ281" s="531"/>
      <c r="AK281" s="531"/>
      <c r="AL281" s="530"/>
      <c r="AM281" s="531"/>
      <c r="AN281" s="531"/>
      <c r="AO281" s="531"/>
      <c r="AP281" s="531"/>
      <c r="AQ281" s="522"/>
      <c r="AR281" s="520"/>
      <c r="AS281" s="520"/>
      <c r="AT281" s="533"/>
      <c r="AX281" s="526"/>
      <c r="AY281" s="521"/>
      <c r="AZ281" s="521"/>
      <c r="BA281" s="521"/>
      <c r="BB281" s="521"/>
    </row>
    <row r="282" spans="1:54" ht="15" customHeight="1" x14ac:dyDescent="0.3">
      <c r="A282" s="522"/>
      <c r="B282" s="520"/>
      <c r="C282" s="520"/>
      <c r="D282" s="520"/>
      <c r="E282" s="520"/>
      <c r="F282" s="520"/>
      <c r="G282" s="520"/>
      <c r="H282" s="521"/>
      <c r="I282" s="522"/>
      <c r="J282" s="522"/>
      <c r="K282" s="521"/>
      <c r="L282" s="521"/>
      <c r="M282" s="521"/>
      <c r="N282" s="520"/>
      <c r="O282" s="521"/>
      <c r="P282" s="521"/>
      <c r="Q282" s="521"/>
      <c r="S282" s="521"/>
      <c r="T282" s="520"/>
      <c r="U282" s="520"/>
      <c r="V282" s="520"/>
      <c r="W282" s="520"/>
      <c r="X282" s="520"/>
      <c r="Y282" s="520"/>
      <c r="Z282" s="520"/>
      <c r="AA282" s="520"/>
      <c r="AB282" s="520"/>
      <c r="AE282" s="522"/>
      <c r="AF282" s="522"/>
      <c r="AH282" s="531"/>
      <c r="AI282" s="531"/>
      <c r="AJ282" s="531"/>
      <c r="AK282" s="531"/>
      <c r="AL282" s="530"/>
      <c r="AM282" s="531"/>
      <c r="AN282" s="531"/>
      <c r="AO282" s="531"/>
      <c r="AP282" s="531"/>
      <c r="AQ282" s="522"/>
      <c r="AR282" s="520"/>
      <c r="AS282" s="520"/>
      <c r="AT282" s="533"/>
      <c r="AX282" s="526"/>
      <c r="AY282" s="521"/>
      <c r="AZ282" s="521"/>
      <c r="BA282" s="521"/>
      <c r="BB282" s="521"/>
    </row>
    <row r="283" spans="1:54" ht="15" customHeight="1" x14ac:dyDescent="0.3">
      <c r="A283" s="522"/>
      <c r="B283" s="520"/>
      <c r="C283" s="520"/>
      <c r="D283" s="520"/>
      <c r="E283" s="520"/>
      <c r="F283" s="520"/>
      <c r="G283" s="520"/>
      <c r="H283" s="521"/>
      <c r="I283" s="522"/>
      <c r="J283" s="522"/>
      <c r="K283" s="521"/>
      <c r="L283" s="521"/>
      <c r="M283" s="521"/>
      <c r="N283" s="520"/>
      <c r="O283" s="521"/>
      <c r="P283" s="521"/>
      <c r="Q283" s="521"/>
      <c r="S283" s="521"/>
      <c r="T283" s="520"/>
      <c r="U283" s="520"/>
      <c r="V283" s="520"/>
      <c r="W283" s="520"/>
      <c r="X283" s="520"/>
      <c r="Y283" s="520"/>
      <c r="Z283" s="520"/>
      <c r="AA283" s="520"/>
      <c r="AB283" s="520"/>
      <c r="AE283" s="522"/>
      <c r="AF283" s="522"/>
      <c r="AH283" s="531"/>
      <c r="AI283" s="531"/>
      <c r="AJ283" s="531"/>
      <c r="AK283" s="531"/>
      <c r="AL283" s="530"/>
      <c r="AM283" s="531"/>
      <c r="AN283" s="531"/>
      <c r="AO283" s="531"/>
      <c r="AP283" s="531"/>
      <c r="AQ283" s="522"/>
      <c r="AR283" s="520"/>
      <c r="AS283" s="520"/>
      <c r="AT283" s="533"/>
      <c r="AX283" s="526"/>
      <c r="AY283" s="521"/>
      <c r="AZ283" s="521"/>
      <c r="BA283" s="521"/>
      <c r="BB283" s="521"/>
    </row>
    <row r="284" spans="1:54" ht="15" customHeight="1" x14ac:dyDescent="0.3">
      <c r="A284" s="522"/>
      <c r="B284" s="520"/>
      <c r="C284" s="520"/>
      <c r="D284" s="520"/>
      <c r="E284" s="520"/>
      <c r="F284" s="520"/>
      <c r="G284" s="520"/>
      <c r="H284" s="521"/>
      <c r="I284" s="522"/>
      <c r="J284" s="522"/>
      <c r="K284" s="521"/>
      <c r="L284" s="521"/>
      <c r="M284" s="521"/>
      <c r="N284" s="520"/>
      <c r="O284" s="521"/>
      <c r="P284" s="521"/>
      <c r="Q284" s="521"/>
      <c r="S284" s="521"/>
      <c r="T284" s="520"/>
      <c r="U284" s="520"/>
      <c r="V284" s="520"/>
      <c r="W284" s="520"/>
      <c r="X284" s="520"/>
      <c r="Y284" s="520"/>
      <c r="Z284" s="520"/>
      <c r="AA284" s="520"/>
      <c r="AB284" s="520"/>
      <c r="AE284" s="522"/>
      <c r="AF284" s="522"/>
      <c r="AH284" s="531"/>
      <c r="AI284" s="531"/>
      <c r="AJ284" s="531"/>
      <c r="AK284" s="531"/>
      <c r="AL284" s="530"/>
      <c r="AM284" s="531"/>
      <c r="AN284" s="531"/>
      <c r="AO284" s="531"/>
      <c r="AP284" s="531"/>
      <c r="AQ284" s="522"/>
      <c r="AR284" s="520"/>
      <c r="AS284" s="520"/>
      <c r="AT284" s="533"/>
      <c r="AX284" s="526"/>
      <c r="AY284" s="521"/>
      <c r="AZ284" s="521"/>
      <c r="BA284" s="521"/>
      <c r="BB284" s="521"/>
    </row>
    <row r="285" spans="1:54" ht="15" customHeight="1" x14ac:dyDescent="0.3">
      <c r="A285" s="522"/>
      <c r="B285" s="520"/>
      <c r="C285" s="520"/>
      <c r="D285" s="520"/>
      <c r="E285" s="520"/>
      <c r="F285" s="520"/>
      <c r="G285" s="520"/>
      <c r="H285" s="521"/>
      <c r="I285" s="522"/>
      <c r="J285" s="522"/>
      <c r="K285" s="521"/>
      <c r="L285" s="521"/>
      <c r="M285" s="521"/>
      <c r="N285" s="520"/>
      <c r="O285" s="521"/>
      <c r="P285" s="521"/>
      <c r="Q285" s="521"/>
      <c r="S285" s="521"/>
      <c r="T285" s="520"/>
      <c r="U285" s="520"/>
      <c r="V285" s="520"/>
      <c r="W285" s="520"/>
      <c r="X285" s="520"/>
      <c r="Y285" s="520"/>
      <c r="Z285" s="520"/>
      <c r="AA285" s="520"/>
      <c r="AB285" s="520"/>
      <c r="AE285" s="522"/>
      <c r="AF285" s="522"/>
      <c r="AH285" s="531"/>
      <c r="AI285" s="531"/>
      <c r="AJ285" s="531"/>
      <c r="AK285" s="531"/>
      <c r="AL285" s="530"/>
      <c r="AM285" s="531"/>
      <c r="AN285" s="531"/>
      <c r="AO285" s="531"/>
      <c r="AP285" s="531"/>
      <c r="AQ285" s="522"/>
      <c r="AR285" s="520"/>
      <c r="AS285" s="520"/>
      <c r="AT285" s="533"/>
      <c r="AX285" s="526"/>
      <c r="AY285" s="521"/>
      <c r="AZ285" s="521"/>
      <c r="BA285" s="521"/>
      <c r="BB285" s="521"/>
    </row>
    <row r="286" spans="1:54" ht="15" customHeight="1" x14ac:dyDescent="0.3">
      <c r="A286" s="522"/>
      <c r="B286" s="520"/>
      <c r="C286" s="520"/>
      <c r="D286" s="520"/>
      <c r="E286" s="520"/>
      <c r="F286" s="520"/>
      <c r="G286" s="520"/>
      <c r="H286" s="521"/>
      <c r="I286" s="522"/>
      <c r="J286" s="522"/>
      <c r="K286" s="521"/>
      <c r="L286" s="521"/>
      <c r="M286" s="521"/>
      <c r="N286" s="520"/>
      <c r="O286" s="521"/>
      <c r="P286" s="521"/>
      <c r="Q286" s="521"/>
      <c r="S286" s="521"/>
      <c r="T286" s="520"/>
      <c r="U286" s="520"/>
      <c r="V286" s="520"/>
      <c r="W286" s="520"/>
      <c r="X286" s="520"/>
      <c r="Y286" s="520"/>
      <c r="Z286" s="520"/>
      <c r="AA286" s="520"/>
      <c r="AB286" s="520"/>
      <c r="AE286" s="522"/>
      <c r="AF286" s="522"/>
      <c r="AH286" s="531"/>
      <c r="AI286" s="531"/>
      <c r="AJ286" s="531"/>
      <c r="AK286" s="531"/>
      <c r="AL286" s="530"/>
      <c r="AM286" s="531"/>
      <c r="AN286" s="531"/>
      <c r="AO286" s="531"/>
      <c r="AP286" s="531"/>
      <c r="AQ286" s="522"/>
      <c r="AR286" s="520"/>
      <c r="AS286" s="520"/>
      <c r="AT286" s="533"/>
      <c r="AX286" s="526"/>
      <c r="AY286" s="521"/>
      <c r="AZ286" s="521"/>
      <c r="BA286" s="521"/>
      <c r="BB286" s="521"/>
    </row>
    <row r="287" spans="1:54" ht="15" customHeight="1" x14ac:dyDescent="0.3">
      <c r="A287" s="522"/>
      <c r="B287" s="520"/>
      <c r="C287" s="520"/>
      <c r="D287" s="520"/>
      <c r="E287" s="520"/>
      <c r="F287" s="520"/>
      <c r="G287" s="520"/>
      <c r="H287" s="521"/>
      <c r="I287" s="522"/>
      <c r="J287" s="522"/>
      <c r="K287" s="521"/>
      <c r="L287" s="521"/>
      <c r="M287" s="521"/>
      <c r="N287" s="520"/>
      <c r="O287" s="521"/>
      <c r="P287" s="521"/>
      <c r="Q287" s="521"/>
      <c r="S287" s="521"/>
      <c r="T287" s="520"/>
      <c r="U287" s="520"/>
      <c r="V287" s="520"/>
      <c r="W287" s="520"/>
      <c r="X287" s="520"/>
      <c r="Y287" s="520"/>
      <c r="Z287" s="520"/>
      <c r="AA287" s="520"/>
      <c r="AB287" s="520"/>
      <c r="AE287" s="522"/>
      <c r="AF287" s="522"/>
      <c r="AH287" s="531"/>
      <c r="AI287" s="531"/>
      <c r="AJ287" s="531"/>
      <c r="AK287" s="531"/>
      <c r="AL287" s="530"/>
      <c r="AM287" s="531"/>
      <c r="AN287" s="531"/>
      <c r="AO287" s="531"/>
      <c r="AP287" s="531"/>
      <c r="AQ287" s="522"/>
      <c r="AR287" s="520"/>
      <c r="AS287" s="520"/>
      <c r="AT287" s="533"/>
      <c r="AX287" s="526"/>
      <c r="AY287" s="521"/>
      <c r="AZ287" s="521"/>
      <c r="BA287" s="521"/>
      <c r="BB287" s="521"/>
    </row>
    <row r="288" spans="1:54" ht="15" customHeight="1" x14ac:dyDescent="0.3">
      <c r="A288" s="522"/>
      <c r="B288" s="520"/>
      <c r="C288" s="520"/>
      <c r="D288" s="520"/>
      <c r="E288" s="520"/>
      <c r="F288" s="520"/>
      <c r="G288" s="520"/>
      <c r="H288" s="521"/>
      <c r="I288" s="522"/>
      <c r="J288" s="522"/>
      <c r="K288" s="521"/>
      <c r="L288" s="521"/>
      <c r="M288" s="521"/>
      <c r="N288" s="520"/>
      <c r="O288" s="521"/>
      <c r="P288" s="521"/>
      <c r="Q288" s="521"/>
      <c r="S288" s="521"/>
      <c r="T288" s="520"/>
      <c r="U288" s="520"/>
      <c r="V288" s="520"/>
      <c r="W288" s="520"/>
      <c r="X288" s="520"/>
      <c r="Y288" s="520"/>
      <c r="Z288" s="520"/>
      <c r="AA288" s="520"/>
      <c r="AB288" s="520"/>
      <c r="AE288" s="522"/>
      <c r="AF288" s="522"/>
      <c r="AH288" s="531"/>
      <c r="AI288" s="531"/>
      <c r="AJ288" s="531"/>
      <c r="AK288" s="531"/>
      <c r="AL288" s="530"/>
      <c r="AM288" s="531"/>
      <c r="AN288" s="531"/>
      <c r="AO288" s="531"/>
      <c r="AP288" s="531"/>
      <c r="AQ288" s="522"/>
      <c r="AR288" s="520"/>
      <c r="AS288" s="520"/>
      <c r="AT288" s="533"/>
      <c r="AX288" s="526"/>
      <c r="AY288" s="521"/>
      <c r="AZ288" s="521"/>
      <c r="BA288" s="521"/>
      <c r="BB288" s="521"/>
    </row>
    <row r="289" spans="1:54" ht="15" customHeight="1" x14ac:dyDescent="0.3">
      <c r="A289" s="522"/>
      <c r="B289" s="520"/>
      <c r="C289" s="520"/>
      <c r="D289" s="520"/>
      <c r="E289" s="520"/>
      <c r="F289" s="520"/>
      <c r="G289" s="520"/>
      <c r="H289" s="521"/>
      <c r="I289" s="522"/>
      <c r="J289" s="522"/>
      <c r="K289" s="521"/>
      <c r="L289" s="521"/>
      <c r="M289" s="521"/>
      <c r="N289" s="520"/>
      <c r="O289" s="521"/>
      <c r="P289" s="521"/>
      <c r="Q289" s="521"/>
      <c r="S289" s="521"/>
      <c r="T289" s="520"/>
      <c r="U289" s="520"/>
      <c r="V289" s="520"/>
      <c r="W289" s="520"/>
      <c r="X289" s="520"/>
      <c r="Y289" s="520"/>
      <c r="Z289" s="520"/>
      <c r="AA289" s="520"/>
      <c r="AB289" s="520"/>
      <c r="AE289" s="522"/>
      <c r="AF289" s="522"/>
      <c r="AH289" s="531"/>
      <c r="AI289" s="531"/>
      <c r="AJ289" s="531"/>
      <c r="AK289" s="531"/>
      <c r="AL289" s="530"/>
      <c r="AM289" s="531"/>
      <c r="AN289" s="531"/>
      <c r="AO289" s="531"/>
      <c r="AP289" s="531"/>
      <c r="AQ289" s="522"/>
      <c r="AR289" s="520"/>
      <c r="AS289" s="520"/>
      <c r="AT289" s="533"/>
      <c r="AX289" s="526"/>
      <c r="AY289" s="521"/>
      <c r="AZ289" s="521"/>
      <c r="BA289" s="521"/>
      <c r="BB289" s="521"/>
    </row>
    <row r="290" spans="1:54" ht="15" customHeight="1" x14ac:dyDescent="0.3">
      <c r="A290" s="522"/>
      <c r="B290" s="520"/>
      <c r="C290" s="520"/>
      <c r="D290" s="520"/>
      <c r="E290" s="520"/>
      <c r="F290" s="520"/>
      <c r="G290" s="520"/>
      <c r="H290" s="521"/>
      <c r="I290" s="522"/>
      <c r="J290" s="522"/>
      <c r="K290" s="521"/>
      <c r="L290" s="521"/>
      <c r="M290" s="521"/>
      <c r="N290" s="520"/>
      <c r="O290" s="521"/>
      <c r="P290" s="521"/>
      <c r="Q290" s="521"/>
      <c r="S290" s="521"/>
      <c r="T290" s="520"/>
      <c r="U290" s="520"/>
      <c r="V290" s="520"/>
      <c r="W290" s="520"/>
      <c r="X290" s="520"/>
      <c r="Y290" s="520"/>
      <c r="Z290" s="520"/>
      <c r="AA290" s="520"/>
      <c r="AB290" s="520"/>
      <c r="AE290" s="522"/>
      <c r="AF290" s="522"/>
      <c r="AH290" s="531"/>
      <c r="AI290" s="531"/>
      <c r="AJ290" s="531"/>
      <c r="AK290" s="531"/>
      <c r="AL290" s="530"/>
      <c r="AM290" s="531"/>
      <c r="AN290" s="531"/>
      <c r="AO290" s="531"/>
      <c r="AP290" s="531"/>
      <c r="AQ290" s="522"/>
      <c r="AR290" s="520"/>
      <c r="AS290" s="520"/>
      <c r="AT290" s="533"/>
      <c r="AX290" s="526"/>
      <c r="AY290" s="521"/>
      <c r="AZ290" s="521"/>
      <c r="BA290" s="521"/>
      <c r="BB290" s="521"/>
    </row>
    <row r="291" spans="1:54" ht="15" customHeight="1" x14ac:dyDescent="0.3">
      <c r="A291" s="522"/>
      <c r="B291" s="520"/>
      <c r="C291" s="520"/>
      <c r="D291" s="520"/>
      <c r="E291" s="520"/>
      <c r="F291" s="520"/>
      <c r="G291" s="520"/>
      <c r="H291" s="521"/>
      <c r="I291" s="522"/>
      <c r="J291" s="522"/>
      <c r="K291" s="521"/>
      <c r="L291" s="521"/>
      <c r="M291" s="521"/>
      <c r="N291" s="520"/>
      <c r="O291" s="521"/>
      <c r="P291" s="521"/>
      <c r="Q291" s="521"/>
      <c r="S291" s="521"/>
      <c r="T291" s="520"/>
      <c r="U291" s="520"/>
      <c r="V291" s="520"/>
      <c r="W291" s="520"/>
      <c r="X291" s="520"/>
      <c r="Y291" s="520"/>
      <c r="Z291" s="520"/>
      <c r="AA291" s="520"/>
      <c r="AB291" s="520"/>
      <c r="AE291" s="522"/>
      <c r="AF291" s="522"/>
      <c r="AH291" s="531"/>
      <c r="AI291" s="531"/>
      <c r="AJ291" s="531"/>
      <c r="AK291" s="531"/>
      <c r="AL291" s="530"/>
      <c r="AM291" s="531"/>
      <c r="AN291" s="531"/>
      <c r="AO291" s="531"/>
      <c r="AP291" s="531"/>
      <c r="AQ291" s="522"/>
      <c r="AR291" s="520"/>
      <c r="AS291" s="520"/>
      <c r="AT291" s="533"/>
      <c r="AX291" s="526"/>
      <c r="AY291" s="521"/>
      <c r="AZ291" s="521"/>
      <c r="BA291" s="521"/>
      <c r="BB291" s="521"/>
    </row>
    <row r="292" spans="1:54" ht="15" customHeight="1" x14ac:dyDescent="0.3">
      <c r="A292" s="522"/>
      <c r="B292" s="520"/>
      <c r="C292" s="520"/>
      <c r="D292" s="520"/>
      <c r="E292" s="520"/>
      <c r="F292" s="520"/>
      <c r="G292" s="520"/>
      <c r="H292" s="521"/>
      <c r="I292" s="522"/>
      <c r="J292" s="522"/>
      <c r="K292" s="521"/>
      <c r="L292" s="521"/>
      <c r="M292" s="521"/>
      <c r="N292" s="520"/>
      <c r="O292" s="521"/>
      <c r="P292" s="521"/>
      <c r="Q292" s="521"/>
      <c r="S292" s="521"/>
      <c r="T292" s="520"/>
      <c r="U292" s="520"/>
      <c r="V292" s="520"/>
      <c r="W292" s="520"/>
      <c r="X292" s="520"/>
      <c r="Y292" s="520"/>
      <c r="Z292" s="520"/>
      <c r="AA292" s="520"/>
      <c r="AB292" s="520"/>
      <c r="AE292" s="522"/>
      <c r="AF292" s="522"/>
      <c r="AH292" s="531"/>
      <c r="AI292" s="531"/>
      <c r="AJ292" s="531"/>
      <c r="AK292" s="531"/>
      <c r="AL292" s="530"/>
      <c r="AM292" s="531"/>
      <c r="AN292" s="531"/>
      <c r="AO292" s="531"/>
      <c r="AP292" s="531"/>
      <c r="AQ292" s="522"/>
      <c r="AR292" s="520"/>
      <c r="AS292" s="520"/>
      <c r="AT292" s="533"/>
      <c r="AX292" s="526"/>
      <c r="AY292" s="521"/>
      <c r="AZ292" s="521"/>
      <c r="BA292" s="521"/>
      <c r="BB292" s="521"/>
    </row>
    <row r="293" spans="1:54" ht="15" customHeight="1" x14ac:dyDescent="0.3">
      <c r="A293" s="522"/>
      <c r="B293" s="520"/>
      <c r="C293" s="520"/>
      <c r="D293" s="520"/>
      <c r="E293" s="520"/>
      <c r="F293" s="520"/>
      <c r="G293" s="520"/>
      <c r="H293" s="521"/>
      <c r="I293" s="522"/>
      <c r="J293" s="522"/>
      <c r="K293" s="521"/>
      <c r="L293" s="521"/>
      <c r="M293" s="521"/>
      <c r="N293" s="520"/>
      <c r="O293" s="521"/>
      <c r="P293" s="521"/>
      <c r="Q293" s="521"/>
      <c r="S293" s="521"/>
      <c r="T293" s="520"/>
      <c r="U293" s="520"/>
      <c r="V293" s="520"/>
      <c r="W293" s="520"/>
      <c r="X293" s="520"/>
      <c r="Y293" s="520"/>
      <c r="Z293" s="520"/>
      <c r="AA293" s="520"/>
      <c r="AB293" s="520"/>
      <c r="AE293" s="522"/>
      <c r="AF293" s="522"/>
      <c r="AH293" s="531"/>
      <c r="AI293" s="531"/>
      <c r="AJ293" s="531"/>
      <c r="AK293" s="531"/>
      <c r="AL293" s="530"/>
      <c r="AM293" s="531"/>
      <c r="AN293" s="531"/>
      <c r="AO293" s="531"/>
      <c r="AP293" s="531"/>
      <c r="AQ293" s="522"/>
      <c r="AR293" s="520"/>
      <c r="AS293" s="520"/>
      <c r="AT293" s="533"/>
      <c r="AX293" s="526"/>
      <c r="AY293" s="521"/>
      <c r="AZ293" s="521"/>
      <c r="BA293" s="521"/>
      <c r="BB293" s="521"/>
    </row>
    <row r="294" spans="1:54" ht="15" customHeight="1" x14ac:dyDescent="0.3">
      <c r="A294" s="522"/>
      <c r="B294" s="520"/>
      <c r="C294" s="520"/>
      <c r="D294" s="520"/>
      <c r="E294" s="520"/>
      <c r="F294" s="520"/>
      <c r="G294" s="520"/>
      <c r="H294" s="521"/>
      <c r="I294" s="522"/>
      <c r="J294" s="522"/>
      <c r="K294" s="521"/>
      <c r="L294" s="521"/>
      <c r="M294" s="521"/>
      <c r="N294" s="520"/>
      <c r="O294" s="521"/>
      <c r="P294" s="521"/>
      <c r="Q294" s="521"/>
      <c r="S294" s="521"/>
      <c r="T294" s="520"/>
      <c r="U294" s="520"/>
      <c r="V294" s="520"/>
      <c r="W294" s="520"/>
      <c r="X294" s="520"/>
      <c r="Y294" s="520"/>
      <c r="Z294" s="520"/>
      <c r="AA294" s="520"/>
      <c r="AB294" s="520"/>
      <c r="AE294" s="522"/>
      <c r="AF294" s="522"/>
      <c r="AH294" s="531"/>
      <c r="AI294" s="531"/>
      <c r="AJ294" s="531"/>
      <c r="AK294" s="531"/>
      <c r="AL294" s="530"/>
      <c r="AM294" s="531"/>
      <c r="AN294" s="531"/>
      <c r="AO294" s="531"/>
      <c r="AP294" s="531"/>
      <c r="AQ294" s="522"/>
      <c r="AR294" s="520"/>
      <c r="AS294" s="520"/>
      <c r="AT294" s="533"/>
      <c r="AX294" s="526"/>
      <c r="AY294" s="521"/>
      <c r="AZ294" s="521"/>
      <c r="BA294" s="521"/>
      <c r="BB294" s="521"/>
    </row>
    <row r="295" spans="1:54" ht="15" customHeight="1" x14ac:dyDescent="0.3">
      <c r="A295" s="522"/>
      <c r="B295" s="520"/>
      <c r="C295" s="520"/>
      <c r="D295" s="520"/>
      <c r="E295" s="520"/>
      <c r="F295" s="520"/>
      <c r="G295" s="520"/>
      <c r="H295" s="521"/>
      <c r="I295" s="522"/>
      <c r="J295" s="522"/>
      <c r="K295" s="521"/>
      <c r="L295" s="521"/>
      <c r="M295" s="521"/>
      <c r="N295" s="520"/>
      <c r="O295" s="521"/>
      <c r="P295" s="521"/>
      <c r="Q295" s="521"/>
      <c r="S295" s="521"/>
      <c r="T295" s="520"/>
      <c r="U295" s="520"/>
      <c r="V295" s="520"/>
      <c r="W295" s="520"/>
      <c r="X295" s="520"/>
      <c r="Y295" s="520"/>
      <c r="Z295" s="520"/>
      <c r="AA295" s="520"/>
      <c r="AB295" s="520"/>
      <c r="AE295" s="522"/>
      <c r="AF295" s="522"/>
      <c r="AH295" s="531"/>
      <c r="AI295" s="531"/>
      <c r="AJ295" s="531"/>
      <c r="AK295" s="531"/>
      <c r="AL295" s="530"/>
      <c r="AM295" s="531"/>
      <c r="AN295" s="531"/>
      <c r="AO295" s="531"/>
      <c r="AP295" s="531"/>
      <c r="AQ295" s="522"/>
      <c r="AR295" s="520"/>
      <c r="AS295" s="520"/>
      <c r="AT295" s="533"/>
      <c r="AX295" s="526"/>
      <c r="AY295" s="521"/>
      <c r="AZ295" s="521"/>
      <c r="BA295" s="521"/>
      <c r="BB295" s="521"/>
    </row>
  </sheetData>
  <sheetProtection algorithmName="SHA-512" hashValue="Nrw9WG81GblpLx+I/5YtV0nTiWuvFrMzMA6jAVXOjABXy5E4u7KlNm3vYSAMOD0TDeol8vNuRhE4UYqmziIW8A==" saltValue="L7HbQScx8p6rY1yOJaTfOw==" spinCount="100000" sheet="1" objects="1" scenarios="1"/>
  <autoFilter ref="B2:BC48" xr:uid="{00000000-0009-0000-0000-000002000000}"/>
  <mergeCells count="19">
    <mergeCell ref="AH1:AL1"/>
    <mergeCell ref="V65:X65"/>
    <mergeCell ref="V66:X66"/>
    <mergeCell ref="V67:X67"/>
    <mergeCell ref="V104:X104"/>
    <mergeCell ref="V106:X106"/>
    <mergeCell ref="V62:X62"/>
    <mergeCell ref="V63:X63"/>
    <mergeCell ref="V60:X60"/>
    <mergeCell ref="R60:S60"/>
    <mergeCell ref="R61:S61"/>
    <mergeCell ref="R62:S62"/>
    <mergeCell ref="R63:S63"/>
    <mergeCell ref="A1:J1"/>
    <mergeCell ref="AC45:AF45"/>
    <mergeCell ref="K1:R1"/>
    <mergeCell ref="V1:AG1"/>
    <mergeCell ref="V61:X61"/>
    <mergeCell ref="S1:U1"/>
  </mergeCells>
  <phoneticPr fontId="4" type="noConversion"/>
  <dataValidations count="6">
    <dataValidation allowBlank="1" showInputMessage="1" showErrorMessage="1" sqref="D45 D46:E1048576 D2:E44" xr:uid="{87E2B53C-B6BC-404C-9C49-61FE1A0A8605}"/>
    <dataValidation allowBlank="1" showInputMessage="1" sqref="BA73:BA102 BA7:BA43" xr:uid="{551F278B-1F67-4CE5-B7F1-C19433128BA4}"/>
    <dataValidation type="textLength" allowBlank="1" showInputMessage="1" showErrorMessage="1" sqref="U8:U43" xr:uid="{C421B2A2-20B7-4E18-91F3-D4EE6C6E3CD6}">
      <formula1>1</formula1>
      <formula2>150</formula2>
    </dataValidation>
    <dataValidation type="whole" operator="greaterThanOrEqual" allowBlank="1" showInputMessage="1" showErrorMessage="1" sqref="V8:Z43" xr:uid="{579042B2-927E-4FCB-B187-4B71D3D171D4}">
      <formula1>0</formula1>
    </dataValidation>
    <dataValidation type="decimal" operator="greaterThanOrEqual" allowBlank="1" showInputMessage="1" showErrorMessage="1" sqref="T8:T43" xr:uid="{9DDA92B6-091F-4D63-90F6-1CF237C28630}">
      <formula1>0</formula1>
    </dataValidation>
    <dataValidation type="decimal" operator="greaterThan" allowBlank="1" showInputMessage="1" showErrorMessage="1" sqref="A8:A43" xr:uid="{5DDD5470-2A12-49A2-85CA-C2281AFE00FE}">
      <formula1>0</formula1>
    </dataValidation>
  </dataValidations>
  <pageMargins left="0.7" right="0.16" top="0.3" bottom="0.28999999999999998" header="0.3" footer="0.3"/>
  <pageSetup paperSize="258" scale="70" orientation="landscape"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729D5D-6B69-4B3C-83E2-F87BC0D9DFEF}">
  <sheetPr filterMode="1"/>
  <dimension ref="A1:Z38"/>
  <sheetViews>
    <sheetView topLeftCell="D1" zoomScale="60" zoomScaleNormal="60" workbookViewId="0">
      <selection activeCell="S27" sqref="S27"/>
    </sheetView>
  </sheetViews>
  <sheetFormatPr baseColWidth="10" defaultColWidth="11.42578125" defaultRowHeight="15" x14ac:dyDescent="0.25"/>
  <cols>
    <col min="1" max="1" width="11.28515625" style="55" hidden="1" customWidth="1"/>
    <col min="2" max="2" width="15.7109375" style="55" hidden="1" customWidth="1"/>
    <col min="3" max="3" width="22.85546875" style="55" hidden="1" customWidth="1"/>
    <col min="4" max="4" width="15.7109375" style="55" customWidth="1"/>
    <col min="5" max="5" width="20.28515625" style="55" hidden="1" customWidth="1"/>
    <col min="6" max="6" width="17.140625" style="55" hidden="1" customWidth="1"/>
    <col min="7" max="7" width="17.5703125" style="55" hidden="1" customWidth="1"/>
    <col min="8" max="8" width="7.5703125" style="55" hidden="1" customWidth="1"/>
    <col min="9" max="9" width="21.85546875" style="446" customWidth="1"/>
    <col min="10" max="10" width="7" style="55" customWidth="1"/>
    <col min="11" max="11" width="21.140625" style="55" customWidth="1"/>
    <col min="12" max="12" width="29.85546875" style="55" customWidth="1"/>
    <col min="13" max="13" width="24" style="55" customWidth="1"/>
    <col min="14" max="18" width="9.5703125" style="55" customWidth="1"/>
    <col min="19" max="19" width="25.5703125" style="55" customWidth="1"/>
    <col min="20" max="23" width="11.42578125" style="55" customWidth="1"/>
    <col min="24" max="24" width="20.42578125" style="55" customWidth="1"/>
    <col min="25" max="25" width="17.42578125" style="55" customWidth="1"/>
    <col min="26" max="26" width="15.7109375" style="55" customWidth="1"/>
    <col min="27" max="16384" width="11.42578125" style="55"/>
  </cols>
  <sheetData>
    <row r="1" spans="1:26" ht="30" x14ac:dyDescent="0.25">
      <c r="D1" s="86" t="s">
        <v>678</v>
      </c>
    </row>
    <row r="2" spans="1:26" s="86" customFormat="1" ht="30" x14ac:dyDescent="0.25">
      <c r="A2" s="84" t="s">
        <v>2</v>
      </c>
      <c r="B2" s="84" t="s">
        <v>272</v>
      </c>
      <c r="C2" s="84" t="s">
        <v>273</v>
      </c>
      <c r="D2" s="84" t="s">
        <v>398</v>
      </c>
      <c r="E2" s="84" t="s">
        <v>5</v>
      </c>
      <c r="F2" s="84" t="s">
        <v>502</v>
      </c>
      <c r="G2" s="84" t="s">
        <v>274</v>
      </c>
      <c r="H2" s="84" t="s">
        <v>0</v>
      </c>
      <c r="I2" s="447" t="s">
        <v>275</v>
      </c>
      <c r="J2" s="84" t="s">
        <v>276</v>
      </c>
      <c r="K2" s="84" t="s">
        <v>274</v>
      </c>
      <c r="L2" s="84" t="s">
        <v>277</v>
      </c>
      <c r="M2" s="84" t="s">
        <v>278</v>
      </c>
      <c r="N2" s="84" t="s">
        <v>279</v>
      </c>
      <c r="O2" s="84" t="s">
        <v>503</v>
      </c>
      <c r="P2" s="84" t="s">
        <v>280</v>
      </c>
      <c r="Q2" s="84" t="s">
        <v>281</v>
      </c>
      <c r="R2" s="84" t="s">
        <v>282</v>
      </c>
      <c r="S2" s="84" t="s">
        <v>283</v>
      </c>
      <c r="T2" s="84" t="s">
        <v>284</v>
      </c>
      <c r="U2" s="84" t="s">
        <v>285</v>
      </c>
      <c r="V2" s="84" t="s">
        <v>286</v>
      </c>
      <c r="W2" s="84" t="s">
        <v>287</v>
      </c>
      <c r="X2" s="84" t="s">
        <v>504</v>
      </c>
      <c r="Y2" s="84" t="s">
        <v>762</v>
      </c>
      <c r="Z2" s="84"/>
    </row>
    <row r="3" spans="1:26" ht="45" hidden="1" x14ac:dyDescent="0.25">
      <c r="A3" s="85">
        <v>19</v>
      </c>
      <c r="B3" s="85" t="s">
        <v>679</v>
      </c>
      <c r="C3" s="85">
        <v>1903</v>
      </c>
      <c r="D3" s="85" t="s">
        <v>680</v>
      </c>
      <c r="E3" s="85">
        <v>1903016</v>
      </c>
      <c r="F3" s="85" t="s">
        <v>681</v>
      </c>
      <c r="G3" s="85" t="s">
        <v>682</v>
      </c>
      <c r="H3" s="85">
        <v>71</v>
      </c>
      <c r="I3" s="448" t="s">
        <v>368</v>
      </c>
      <c r="J3" s="85">
        <v>421</v>
      </c>
      <c r="K3" s="85" t="s">
        <v>682</v>
      </c>
      <c r="L3" s="85" t="s">
        <v>46</v>
      </c>
      <c r="M3" s="449">
        <v>145482134.66999999</v>
      </c>
      <c r="N3" s="85">
        <v>0</v>
      </c>
      <c r="O3" s="85">
        <v>0</v>
      </c>
      <c r="P3" s="85">
        <v>0</v>
      </c>
      <c r="Q3" s="85">
        <v>0</v>
      </c>
      <c r="R3" s="85">
        <v>0</v>
      </c>
      <c r="S3" s="449">
        <v>145482134.66999999</v>
      </c>
      <c r="T3" s="85">
        <v>0</v>
      </c>
      <c r="U3" s="85">
        <v>0</v>
      </c>
      <c r="V3" s="85">
        <v>0</v>
      </c>
      <c r="W3" s="85">
        <v>0</v>
      </c>
      <c r="X3" s="449">
        <v>145482134.66999999</v>
      </c>
      <c r="Y3" s="85" t="s">
        <v>300</v>
      </c>
      <c r="Z3" s="85"/>
    </row>
    <row r="4" spans="1:26" ht="75" hidden="1" x14ac:dyDescent="0.25">
      <c r="A4" s="85">
        <v>19</v>
      </c>
      <c r="B4" s="85" t="s">
        <v>679</v>
      </c>
      <c r="C4" s="85">
        <v>1903</v>
      </c>
      <c r="D4" s="85" t="s">
        <v>680</v>
      </c>
      <c r="E4" s="85">
        <v>1903031</v>
      </c>
      <c r="F4" s="85" t="s">
        <v>683</v>
      </c>
      <c r="G4" s="85" t="s">
        <v>684</v>
      </c>
      <c r="H4" s="85">
        <v>57</v>
      </c>
      <c r="I4" s="448" t="s">
        <v>657</v>
      </c>
      <c r="J4" s="85">
        <v>358</v>
      </c>
      <c r="K4" s="85" t="s">
        <v>684</v>
      </c>
      <c r="L4" s="85" t="s">
        <v>597</v>
      </c>
      <c r="M4" s="449">
        <v>53500000</v>
      </c>
      <c r="N4" s="85">
        <v>0</v>
      </c>
      <c r="O4" s="85">
        <v>0</v>
      </c>
      <c r="P4" s="85">
        <v>0</v>
      </c>
      <c r="Q4" s="85">
        <v>0</v>
      </c>
      <c r="R4" s="85">
        <v>0</v>
      </c>
      <c r="S4" s="449">
        <v>53500000</v>
      </c>
      <c r="T4" s="85">
        <v>0</v>
      </c>
      <c r="U4" s="85">
        <v>0</v>
      </c>
      <c r="V4" s="85">
        <v>0</v>
      </c>
      <c r="W4" s="85">
        <v>0</v>
      </c>
      <c r="X4" s="449">
        <v>53500000</v>
      </c>
      <c r="Y4" s="85" t="s">
        <v>369</v>
      </c>
      <c r="Z4" s="85" t="s">
        <v>760</v>
      </c>
    </row>
    <row r="5" spans="1:26" ht="45" hidden="1" x14ac:dyDescent="0.25">
      <c r="A5" s="85">
        <v>19</v>
      </c>
      <c r="B5" s="85" t="s">
        <v>679</v>
      </c>
      <c r="C5" s="85">
        <v>1903</v>
      </c>
      <c r="D5" s="85" t="s">
        <v>680</v>
      </c>
      <c r="E5" s="85">
        <v>1903034</v>
      </c>
      <c r="F5" s="85" t="s">
        <v>685</v>
      </c>
      <c r="G5" s="85" t="s">
        <v>686</v>
      </c>
      <c r="H5" s="85">
        <v>57</v>
      </c>
      <c r="I5" s="448" t="s">
        <v>657</v>
      </c>
      <c r="J5" s="85">
        <v>359</v>
      </c>
      <c r="K5" s="85" t="s">
        <v>686</v>
      </c>
      <c r="L5" s="85" t="s">
        <v>56</v>
      </c>
      <c r="M5" s="449">
        <v>140160206.47999999</v>
      </c>
      <c r="N5" s="85">
        <v>0</v>
      </c>
      <c r="O5" s="85">
        <v>0</v>
      </c>
      <c r="P5" s="85">
        <v>0</v>
      </c>
      <c r="Q5" s="85">
        <v>0</v>
      </c>
      <c r="R5" s="85">
        <v>0</v>
      </c>
      <c r="S5" s="449">
        <v>140160206.47999999</v>
      </c>
      <c r="T5" s="85">
        <v>0</v>
      </c>
      <c r="U5" s="85">
        <v>0</v>
      </c>
      <c r="V5" s="85">
        <v>0</v>
      </c>
      <c r="W5" s="85">
        <v>0</v>
      </c>
      <c r="X5" s="449">
        <v>140160206.47999999</v>
      </c>
      <c r="Y5" s="85" t="s">
        <v>369</v>
      </c>
      <c r="Z5" s="85" t="s">
        <v>760</v>
      </c>
    </row>
    <row r="6" spans="1:26" ht="165" hidden="1" x14ac:dyDescent="0.25">
      <c r="A6" s="85">
        <v>19</v>
      </c>
      <c r="B6" s="85" t="s">
        <v>679</v>
      </c>
      <c r="C6" s="85">
        <v>1903</v>
      </c>
      <c r="D6" s="85" t="s">
        <v>680</v>
      </c>
      <c r="E6" s="85">
        <v>1903042</v>
      </c>
      <c r="F6" s="85" t="s">
        <v>401</v>
      </c>
      <c r="G6" s="85" t="s">
        <v>687</v>
      </c>
      <c r="H6" s="85">
        <v>1</v>
      </c>
      <c r="I6" s="448" t="s">
        <v>606</v>
      </c>
      <c r="J6" s="85">
        <v>360</v>
      </c>
      <c r="K6" s="85" t="s">
        <v>687</v>
      </c>
      <c r="L6" s="85" t="s">
        <v>764</v>
      </c>
      <c r="M6" s="449">
        <v>150000000</v>
      </c>
      <c r="N6" s="85">
        <v>0</v>
      </c>
      <c r="O6" s="85">
        <v>0</v>
      </c>
      <c r="P6" s="85">
        <v>0</v>
      </c>
      <c r="Q6" s="85">
        <v>0</v>
      </c>
      <c r="R6" s="85">
        <v>0</v>
      </c>
      <c r="S6" s="449">
        <v>150000000</v>
      </c>
      <c r="T6" s="85">
        <v>0</v>
      </c>
      <c r="U6" s="85">
        <v>0</v>
      </c>
      <c r="V6" s="85">
        <v>0</v>
      </c>
      <c r="W6" s="85">
        <v>0</v>
      </c>
      <c r="X6" s="449">
        <v>150000000</v>
      </c>
      <c r="Y6" s="85" t="s">
        <v>290</v>
      </c>
      <c r="Z6" s="85"/>
    </row>
    <row r="7" spans="1:26" ht="165" hidden="1" x14ac:dyDescent="0.25">
      <c r="A7" s="85">
        <v>19</v>
      </c>
      <c r="B7" s="85" t="s">
        <v>679</v>
      </c>
      <c r="C7" s="85">
        <v>1903</v>
      </c>
      <c r="D7" s="85" t="s">
        <v>680</v>
      </c>
      <c r="E7" s="85">
        <v>1903042</v>
      </c>
      <c r="F7" s="85" t="s">
        <v>401</v>
      </c>
      <c r="G7" s="85" t="s">
        <v>688</v>
      </c>
      <c r="H7" s="85">
        <v>32</v>
      </c>
      <c r="I7" s="448" t="s">
        <v>689</v>
      </c>
      <c r="J7" s="85">
        <v>361</v>
      </c>
      <c r="K7" s="85" t="s">
        <v>688</v>
      </c>
      <c r="L7" s="85" t="s">
        <v>51</v>
      </c>
      <c r="M7" s="449">
        <v>150000000</v>
      </c>
      <c r="N7" s="85">
        <v>0</v>
      </c>
      <c r="O7" s="85">
        <v>0</v>
      </c>
      <c r="P7" s="85">
        <v>0</v>
      </c>
      <c r="Q7" s="85">
        <v>0</v>
      </c>
      <c r="R7" s="85">
        <v>0</v>
      </c>
      <c r="S7" s="449">
        <v>150000000</v>
      </c>
      <c r="T7" s="85">
        <v>0</v>
      </c>
      <c r="U7" s="85">
        <v>0</v>
      </c>
      <c r="V7" s="85">
        <v>0</v>
      </c>
      <c r="W7" s="85">
        <v>0</v>
      </c>
      <c r="X7" s="449">
        <v>150000000</v>
      </c>
      <c r="Y7" s="85" t="s">
        <v>290</v>
      </c>
      <c r="Z7" s="85"/>
    </row>
    <row r="8" spans="1:26" ht="165" x14ac:dyDescent="0.25">
      <c r="A8" s="85">
        <v>19</v>
      </c>
      <c r="B8" s="85" t="s">
        <v>679</v>
      </c>
      <c r="C8" s="85">
        <v>1903</v>
      </c>
      <c r="D8" s="85" t="s">
        <v>680</v>
      </c>
      <c r="E8" s="85">
        <v>1903042</v>
      </c>
      <c r="F8" s="85" t="s">
        <v>401</v>
      </c>
      <c r="G8" s="85" t="s">
        <v>690</v>
      </c>
      <c r="H8" s="85">
        <v>57</v>
      </c>
      <c r="I8" s="448" t="s">
        <v>657</v>
      </c>
      <c r="J8" s="85">
        <v>362</v>
      </c>
      <c r="K8" s="85" t="s">
        <v>690</v>
      </c>
      <c r="L8" s="85" t="s">
        <v>51</v>
      </c>
      <c r="M8" s="449">
        <v>262074971.59999999</v>
      </c>
      <c r="N8" s="85">
        <v>0</v>
      </c>
      <c r="O8" s="85">
        <v>0</v>
      </c>
      <c r="P8" s="85">
        <v>0</v>
      </c>
      <c r="Q8" s="85">
        <v>0</v>
      </c>
      <c r="R8" s="85">
        <v>0</v>
      </c>
      <c r="S8" s="475">
        <v>262074971.59999999</v>
      </c>
      <c r="T8" s="85">
        <v>0</v>
      </c>
      <c r="U8" s="85">
        <v>0</v>
      </c>
      <c r="V8" s="85">
        <v>0</v>
      </c>
      <c r="W8" s="85">
        <v>0</v>
      </c>
      <c r="X8" s="449">
        <v>262074971.59999999</v>
      </c>
      <c r="Y8" s="85" t="s">
        <v>369</v>
      </c>
      <c r="Z8" s="85" t="s">
        <v>760</v>
      </c>
    </row>
    <row r="9" spans="1:26" ht="69.75" customHeight="1" x14ac:dyDescent="0.25">
      <c r="A9" s="85">
        <v>19</v>
      </c>
      <c r="B9" s="85" t="s">
        <v>679</v>
      </c>
      <c r="C9" s="85">
        <v>1903</v>
      </c>
      <c r="D9" s="85" t="s">
        <v>680</v>
      </c>
      <c r="E9" s="85">
        <v>1903057</v>
      </c>
      <c r="F9" s="85" t="s">
        <v>691</v>
      </c>
      <c r="G9" s="85" t="s">
        <v>692</v>
      </c>
      <c r="H9" s="85">
        <v>1</v>
      </c>
      <c r="I9" s="448" t="s">
        <v>606</v>
      </c>
      <c r="J9" s="85">
        <v>422</v>
      </c>
      <c r="K9" s="85" t="s">
        <v>692</v>
      </c>
      <c r="L9" s="85" t="s">
        <v>405</v>
      </c>
      <c r="M9" s="449">
        <v>80000000</v>
      </c>
      <c r="N9" s="85">
        <v>0</v>
      </c>
      <c r="O9" s="85">
        <v>0</v>
      </c>
      <c r="P9" s="85">
        <v>0</v>
      </c>
      <c r="Q9" s="85">
        <v>0</v>
      </c>
      <c r="R9" s="85">
        <v>0</v>
      </c>
      <c r="S9" s="475">
        <v>80000000</v>
      </c>
      <c r="T9" s="85">
        <v>0</v>
      </c>
      <c r="U9" s="85">
        <v>0</v>
      </c>
      <c r="V9" s="85">
        <v>0</v>
      </c>
      <c r="W9" s="85">
        <v>0</v>
      </c>
      <c r="X9" s="449">
        <v>80000000</v>
      </c>
      <c r="Y9" s="85" t="s">
        <v>369</v>
      </c>
      <c r="Z9" s="85"/>
    </row>
    <row r="10" spans="1:26" ht="105" hidden="1" x14ac:dyDescent="0.25">
      <c r="A10" s="85">
        <v>19</v>
      </c>
      <c r="B10" s="85" t="s">
        <v>679</v>
      </c>
      <c r="C10" s="85">
        <v>1903</v>
      </c>
      <c r="D10" s="85" t="s">
        <v>680</v>
      </c>
      <c r="E10" s="85">
        <v>1903057</v>
      </c>
      <c r="F10" s="85" t="s">
        <v>691</v>
      </c>
      <c r="G10" s="85" t="s">
        <v>693</v>
      </c>
      <c r="H10" s="85">
        <v>57</v>
      </c>
      <c r="I10" s="448" t="s">
        <v>657</v>
      </c>
      <c r="J10" s="85">
        <v>423</v>
      </c>
      <c r="K10" s="85" t="s">
        <v>693</v>
      </c>
      <c r="L10" s="85" t="s">
        <v>60</v>
      </c>
      <c r="M10" s="449">
        <v>32637112.59</v>
      </c>
      <c r="N10" s="85">
        <v>0</v>
      </c>
      <c r="O10" s="85">
        <v>0</v>
      </c>
      <c r="P10" s="85">
        <v>0</v>
      </c>
      <c r="Q10" s="85">
        <v>0</v>
      </c>
      <c r="R10" s="85">
        <v>0</v>
      </c>
      <c r="S10" s="449">
        <v>32637112.59</v>
      </c>
      <c r="T10" s="85">
        <v>0</v>
      </c>
      <c r="U10" s="85">
        <v>0</v>
      </c>
      <c r="V10" s="85">
        <v>0</v>
      </c>
      <c r="W10" s="85">
        <v>0</v>
      </c>
      <c r="X10" s="449">
        <v>32637112.59</v>
      </c>
      <c r="Y10" s="85" t="s">
        <v>309</v>
      </c>
      <c r="Z10" s="85" t="s">
        <v>759</v>
      </c>
    </row>
    <row r="11" spans="1:26" ht="90" hidden="1" x14ac:dyDescent="0.25">
      <c r="A11" s="85">
        <v>19</v>
      </c>
      <c r="B11" s="85" t="s">
        <v>679</v>
      </c>
      <c r="C11" s="85">
        <v>1905</v>
      </c>
      <c r="D11" s="85" t="s">
        <v>694</v>
      </c>
      <c r="E11" s="85">
        <v>1905020</v>
      </c>
      <c r="F11" s="85" t="s">
        <v>695</v>
      </c>
      <c r="G11" s="85" t="s">
        <v>696</v>
      </c>
      <c r="H11" s="85">
        <v>57</v>
      </c>
      <c r="I11" s="448" t="s">
        <v>657</v>
      </c>
      <c r="J11" s="85">
        <v>363</v>
      </c>
      <c r="K11" s="85" t="s">
        <v>696</v>
      </c>
      <c r="L11" s="85" t="s">
        <v>67</v>
      </c>
      <c r="M11" s="449">
        <v>64200000</v>
      </c>
      <c r="N11" s="85">
        <v>0</v>
      </c>
      <c r="O11" s="85">
        <v>0</v>
      </c>
      <c r="P11" s="85">
        <v>0</v>
      </c>
      <c r="Q11" s="85">
        <v>0</v>
      </c>
      <c r="R11" s="85">
        <v>0</v>
      </c>
      <c r="S11" s="449">
        <v>64200000</v>
      </c>
      <c r="T11" s="85">
        <v>0</v>
      </c>
      <c r="U11" s="85">
        <v>0</v>
      </c>
      <c r="V11" s="85">
        <v>0</v>
      </c>
      <c r="W11" s="85">
        <v>0</v>
      </c>
      <c r="X11" s="449">
        <v>64200000</v>
      </c>
      <c r="Y11" s="85" t="s">
        <v>369</v>
      </c>
      <c r="Z11" s="85" t="s">
        <v>760</v>
      </c>
    </row>
    <row r="12" spans="1:26" ht="75" hidden="1" x14ac:dyDescent="0.25">
      <c r="A12" s="85">
        <v>19</v>
      </c>
      <c r="B12" s="85" t="s">
        <v>679</v>
      </c>
      <c r="C12" s="85">
        <v>1905</v>
      </c>
      <c r="D12" s="85" t="s">
        <v>694</v>
      </c>
      <c r="E12" s="85">
        <v>1905021</v>
      </c>
      <c r="F12" s="85" t="s">
        <v>697</v>
      </c>
      <c r="G12" s="85" t="s">
        <v>698</v>
      </c>
      <c r="H12" s="85">
        <v>57</v>
      </c>
      <c r="I12" s="448" t="s">
        <v>657</v>
      </c>
      <c r="J12" s="85">
        <v>424</v>
      </c>
      <c r="K12" s="85" t="s">
        <v>698</v>
      </c>
      <c r="L12" s="85" t="s">
        <v>72</v>
      </c>
      <c r="M12" s="449">
        <v>162838481.53</v>
      </c>
      <c r="N12" s="85">
        <v>0</v>
      </c>
      <c r="O12" s="85">
        <v>0</v>
      </c>
      <c r="P12" s="85">
        <v>0</v>
      </c>
      <c r="Q12" s="85">
        <v>0</v>
      </c>
      <c r="R12" s="85">
        <v>0</v>
      </c>
      <c r="S12" s="449">
        <v>162838481.53</v>
      </c>
      <c r="T12" s="85">
        <v>0</v>
      </c>
      <c r="U12" s="85">
        <v>0</v>
      </c>
      <c r="V12" s="85">
        <v>0</v>
      </c>
      <c r="W12" s="85">
        <v>0</v>
      </c>
      <c r="X12" s="449">
        <v>162838481.53</v>
      </c>
      <c r="Y12" s="85" t="s">
        <v>309</v>
      </c>
      <c r="Z12" s="85" t="s">
        <v>759</v>
      </c>
    </row>
    <row r="13" spans="1:26" ht="75" hidden="1" x14ac:dyDescent="0.25">
      <c r="A13" s="85">
        <v>19</v>
      </c>
      <c r="B13" s="85" t="s">
        <v>679</v>
      </c>
      <c r="C13" s="85">
        <v>1905</v>
      </c>
      <c r="D13" s="85" t="s">
        <v>694</v>
      </c>
      <c r="E13" s="85">
        <v>1905022</v>
      </c>
      <c r="F13" s="85" t="s">
        <v>699</v>
      </c>
      <c r="G13" s="85" t="s">
        <v>700</v>
      </c>
      <c r="H13" s="85">
        <v>57</v>
      </c>
      <c r="I13" s="448" t="s">
        <v>657</v>
      </c>
      <c r="J13" s="85">
        <v>425</v>
      </c>
      <c r="K13" s="85" t="s">
        <v>700</v>
      </c>
      <c r="L13" s="85" t="s">
        <v>77</v>
      </c>
      <c r="M13" s="449">
        <v>181079511.16</v>
      </c>
      <c r="N13" s="85">
        <v>0</v>
      </c>
      <c r="O13" s="85">
        <v>0</v>
      </c>
      <c r="P13" s="85">
        <v>0</v>
      </c>
      <c r="Q13" s="85">
        <v>0</v>
      </c>
      <c r="R13" s="85">
        <v>0</v>
      </c>
      <c r="S13" s="449">
        <v>181079511.16</v>
      </c>
      <c r="T13" s="85">
        <v>0</v>
      </c>
      <c r="U13" s="85">
        <v>0</v>
      </c>
      <c r="V13" s="85">
        <v>0</v>
      </c>
      <c r="W13" s="85">
        <v>0</v>
      </c>
      <c r="X13" s="449">
        <v>181079511.16</v>
      </c>
      <c r="Y13" s="85" t="s">
        <v>309</v>
      </c>
      <c r="Z13" s="85" t="s">
        <v>761</v>
      </c>
    </row>
    <row r="14" spans="1:26" ht="105" hidden="1" x14ac:dyDescent="0.25">
      <c r="A14" s="85">
        <v>19</v>
      </c>
      <c r="B14" s="85" t="s">
        <v>679</v>
      </c>
      <c r="C14" s="85">
        <v>1905</v>
      </c>
      <c r="D14" s="85" t="s">
        <v>694</v>
      </c>
      <c r="E14" s="85">
        <v>1905023</v>
      </c>
      <c r="F14" s="85" t="s">
        <v>701</v>
      </c>
      <c r="G14" s="85" t="s">
        <v>702</v>
      </c>
      <c r="H14" s="85">
        <v>57</v>
      </c>
      <c r="I14" s="448" t="s">
        <v>657</v>
      </c>
      <c r="J14" s="85">
        <v>426</v>
      </c>
      <c r="K14" s="85" t="s">
        <v>702</v>
      </c>
      <c r="L14" s="85" t="s">
        <v>81</v>
      </c>
      <c r="M14" s="449">
        <v>51525291.140000001</v>
      </c>
      <c r="N14" s="85">
        <v>0</v>
      </c>
      <c r="O14" s="85">
        <v>0</v>
      </c>
      <c r="P14" s="85">
        <v>0</v>
      </c>
      <c r="Q14" s="85">
        <v>0</v>
      </c>
      <c r="R14" s="85">
        <v>0</v>
      </c>
      <c r="S14" s="449">
        <v>51525291.140000001</v>
      </c>
      <c r="T14" s="85">
        <v>0</v>
      </c>
      <c r="U14" s="85">
        <v>0</v>
      </c>
      <c r="V14" s="85">
        <v>0</v>
      </c>
      <c r="W14" s="85">
        <v>0</v>
      </c>
      <c r="X14" s="449">
        <v>51525291.140000001</v>
      </c>
      <c r="Y14" s="85" t="s">
        <v>309</v>
      </c>
      <c r="Z14" s="85" t="s">
        <v>759</v>
      </c>
    </row>
    <row r="15" spans="1:26" ht="135" hidden="1" x14ac:dyDescent="0.25">
      <c r="A15" s="85">
        <v>19</v>
      </c>
      <c r="B15" s="85" t="s">
        <v>679</v>
      </c>
      <c r="C15" s="85">
        <v>1905</v>
      </c>
      <c r="D15" s="85" t="s">
        <v>694</v>
      </c>
      <c r="E15" s="85">
        <v>1905024</v>
      </c>
      <c r="F15" s="85" t="s">
        <v>703</v>
      </c>
      <c r="G15" s="85" t="s">
        <v>704</v>
      </c>
      <c r="H15" s="85">
        <v>3</v>
      </c>
      <c r="I15" s="448" t="s">
        <v>705</v>
      </c>
      <c r="J15" s="85">
        <v>427</v>
      </c>
      <c r="K15" s="85" t="s">
        <v>704</v>
      </c>
      <c r="L15" s="85" t="s">
        <v>86</v>
      </c>
      <c r="M15" s="449">
        <v>116755654.76000001</v>
      </c>
      <c r="N15" s="85">
        <v>0</v>
      </c>
      <c r="O15" s="85">
        <v>0</v>
      </c>
      <c r="P15" s="85">
        <v>0</v>
      </c>
      <c r="Q15" s="85">
        <v>0</v>
      </c>
      <c r="R15" s="85">
        <v>0</v>
      </c>
      <c r="S15" s="449">
        <v>116755654.76000001</v>
      </c>
      <c r="T15" s="85">
        <v>0</v>
      </c>
      <c r="U15" s="85">
        <v>0</v>
      </c>
      <c r="V15" s="85">
        <v>0</v>
      </c>
      <c r="W15" s="85">
        <v>0</v>
      </c>
      <c r="X15" s="449">
        <v>116755654.76000001</v>
      </c>
      <c r="Y15" s="85" t="s">
        <v>758</v>
      </c>
      <c r="Z15" s="85"/>
    </row>
    <row r="16" spans="1:26" ht="135" hidden="1" x14ac:dyDescent="0.25">
      <c r="A16" s="85">
        <v>19</v>
      </c>
      <c r="B16" s="85" t="s">
        <v>679</v>
      </c>
      <c r="C16" s="85">
        <v>1905</v>
      </c>
      <c r="D16" s="85" t="s">
        <v>694</v>
      </c>
      <c r="E16" s="85">
        <v>1905024</v>
      </c>
      <c r="F16" s="85" t="s">
        <v>703</v>
      </c>
      <c r="G16" s="85" t="s">
        <v>706</v>
      </c>
      <c r="H16" s="85">
        <v>57</v>
      </c>
      <c r="I16" s="448" t="s">
        <v>657</v>
      </c>
      <c r="J16" s="85">
        <v>428</v>
      </c>
      <c r="K16" s="85" t="s">
        <v>706</v>
      </c>
      <c r="L16" s="85" t="s">
        <v>86</v>
      </c>
      <c r="M16" s="449">
        <v>50109425.479999997</v>
      </c>
      <c r="N16" s="85">
        <v>0</v>
      </c>
      <c r="O16" s="85">
        <v>0</v>
      </c>
      <c r="P16" s="85">
        <v>0</v>
      </c>
      <c r="Q16" s="85">
        <v>0</v>
      </c>
      <c r="R16" s="85">
        <v>0</v>
      </c>
      <c r="S16" s="449">
        <v>50109425.479999997</v>
      </c>
      <c r="T16" s="85">
        <v>0</v>
      </c>
      <c r="U16" s="85">
        <v>0</v>
      </c>
      <c r="V16" s="85">
        <v>0</v>
      </c>
      <c r="W16" s="85">
        <v>0</v>
      </c>
      <c r="X16" s="449">
        <v>50109425.479999997</v>
      </c>
      <c r="Y16" s="85" t="s">
        <v>309</v>
      </c>
      <c r="Z16" s="85" t="s">
        <v>761</v>
      </c>
    </row>
    <row r="17" spans="1:26" ht="105" hidden="1" x14ac:dyDescent="0.25">
      <c r="A17" s="85">
        <v>19</v>
      </c>
      <c r="B17" s="85" t="s">
        <v>679</v>
      </c>
      <c r="C17" s="85">
        <v>1905</v>
      </c>
      <c r="D17" s="85" t="s">
        <v>694</v>
      </c>
      <c r="E17" s="85">
        <v>1905025</v>
      </c>
      <c r="F17" s="85" t="s">
        <v>707</v>
      </c>
      <c r="G17" s="85" t="s">
        <v>708</v>
      </c>
      <c r="H17" s="85">
        <v>57</v>
      </c>
      <c r="I17" s="448" t="s">
        <v>657</v>
      </c>
      <c r="J17" s="85">
        <v>429</v>
      </c>
      <c r="K17" s="85" t="s">
        <v>708</v>
      </c>
      <c r="L17" s="85" t="s">
        <v>91</v>
      </c>
      <c r="M17" s="449">
        <v>39013547.780000001</v>
      </c>
      <c r="N17" s="85">
        <v>0</v>
      </c>
      <c r="O17" s="85">
        <v>0</v>
      </c>
      <c r="P17" s="85">
        <v>0</v>
      </c>
      <c r="Q17" s="85">
        <v>0</v>
      </c>
      <c r="R17" s="85">
        <v>0</v>
      </c>
      <c r="S17" s="449">
        <v>39013547.780000001</v>
      </c>
      <c r="T17" s="85">
        <v>0</v>
      </c>
      <c r="U17" s="85">
        <v>0</v>
      </c>
      <c r="V17" s="85">
        <v>0</v>
      </c>
      <c r="W17" s="85">
        <v>0</v>
      </c>
      <c r="X17" s="449">
        <v>39013547.780000001</v>
      </c>
      <c r="Y17" s="85" t="s">
        <v>309</v>
      </c>
      <c r="Z17" s="85" t="s">
        <v>761</v>
      </c>
    </row>
    <row r="18" spans="1:26" ht="60.75" hidden="1" customHeight="1" x14ac:dyDescent="0.25">
      <c r="A18" s="85">
        <v>19</v>
      </c>
      <c r="B18" s="85" t="s">
        <v>679</v>
      </c>
      <c r="C18" s="85">
        <v>1905</v>
      </c>
      <c r="D18" s="85" t="s">
        <v>694</v>
      </c>
      <c r="E18" s="85">
        <v>1905026</v>
      </c>
      <c r="F18" s="85" t="s">
        <v>709</v>
      </c>
      <c r="G18" s="85" t="s">
        <v>710</v>
      </c>
      <c r="H18" s="85">
        <v>57</v>
      </c>
      <c r="I18" s="448" t="s">
        <v>657</v>
      </c>
      <c r="J18" s="85">
        <v>430</v>
      </c>
      <c r="K18" s="85" t="s">
        <v>710</v>
      </c>
      <c r="L18" s="85" t="s">
        <v>96</v>
      </c>
      <c r="M18" s="449">
        <v>57297984.07</v>
      </c>
      <c r="N18" s="85">
        <v>0</v>
      </c>
      <c r="O18" s="85">
        <v>0</v>
      </c>
      <c r="P18" s="85">
        <v>0</v>
      </c>
      <c r="Q18" s="85">
        <v>0</v>
      </c>
      <c r="R18" s="85">
        <v>0</v>
      </c>
      <c r="S18" s="449">
        <v>57297984.07</v>
      </c>
      <c r="T18" s="85">
        <v>0</v>
      </c>
      <c r="U18" s="85">
        <v>0</v>
      </c>
      <c r="V18" s="85">
        <v>0</v>
      </c>
      <c r="W18" s="85">
        <v>0</v>
      </c>
      <c r="X18" s="449">
        <v>57297984.07</v>
      </c>
      <c r="Y18" s="85" t="s">
        <v>309</v>
      </c>
      <c r="Z18" s="85" t="s">
        <v>759</v>
      </c>
    </row>
    <row r="19" spans="1:26" ht="60.75" hidden="1" customHeight="1" x14ac:dyDescent="0.25">
      <c r="A19" s="85">
        <v>19</v>
      </c>
      <c r="B19" s="85" t="s">
        <v>679</v>
      </c>
      <c r="C19" s="85">
        <v>1905</v>
      </c>
      <c r="D19" s="85" t="s">
        <v>694</v>
      </c>
      <c r="E19" s="85">
        <v>1905026</v>
      </c>
      <c r="F19" s="85" t="s">
        <v>709</v>
      </c>
      <c r="G19" s="85" t="s">
        <v>711</v>
      </c>
      <c r="H19" s="85">
        <v>71</v>
      </c>
      <c r="I19" s="448" t="s">
        <v>368</v>
      </c>
      <c r="J19" s="85">
        <v>431</v>
      </c>
      <c r="K19" s="85" t="s">
        <v>711</v>
      </c>
      <c r="L19" s="85" t="s">
        <v>96</v>
      </c>
      <c r="M19" s="449">
        <v>57297986.399999999</v>
      </c>
      <c r="N19" s="85">
        <v>0</v>
      </c>
      <c r="O19" s="85">
        <v>0</v>
      </c>
      <c r="P19" s="85">
        <v>0</v>
      </c>
      <c r="Q19" s="85">
        <v>0</v>
      </c>
      <c r="R19" s="85">
        <v>0</v>
      </c>
      <c r="S19" s="449">
        <v>57297986.399999999</v>
      </c>
      <c r="T19" s="85">
        <v>0</v>
      </c>
      <c r="U19" s="85">
        <v>0</v>
      </c>
      <c r="V19" s="85">
        <v>0</v>
      </c>
      <c r="W19" s="85">
        <v>0</v>
      </c>
      <c r="X19" s="449">
        <v>57297986.399999999</v>
      </c>
      <c r="Y19" s="85" t="s">
        <v>462</v>
      </c>
      <c r="Z19" s="85"/>
    </row>
    <row r="20" spans="1:26" ht="60.75" hidden="1" customHeight="1" x14ac:dyDescent="0.25">
      <c r="A20" s="85">
        <v>19</v>
      </c>
      <c r="B20" s="85" t="s">
        <v>679</v>
      </c>
      <c r="C20" s="85">
        <v>1905</v>
      </c>
      <c r="D20" s="85" t="s">
        <v>694</v>
      </c>
      <c r="E20" s="85">
        <v>1905027</v>
      </c>
      <c r="F20" s="85" t="s">
        <v>712</v>
      </c>
      <c r="G20" s="85" t="s">
        <v>713</v>
      </c>
      <c r="H20" s="85">
        <v>57</v>
      </c>
      <c r="I20" s="448" t="s">
        <v>657</v>
      </c>
      <c r="J20" s="85">
        <v>432</v>
      </c>
      <c r="K20" s="85" t="s">
        <v>713</v>
      </c>
      <c r="L20" s="85" t="s">
        <v>101</v>
      </c>
      <c r="M20" s="449">
        <v>200119665.50999999</v>
      </c>
      <c r="N20" s="85">
        <v>0</v>
      </c>
      <c r="O20" s="85">
        <v>0</v>
      </c>
      <c r="P20" s="85">
        <v>0</v>
      </c>
      <c r="Q20" s="85">
        <v>0</v>
      </c>
      <c r="R20" s="85">
        <v>0</v>
      </c>
      <c r="S20" s="449">
        <v>200119665.50999999</v>
      </c>
      <c r="T20" s="85">
        <v>0</v>
      </c>
      <c r="U20" s="85">
        <v>0</v>
      </c>
      <c r="V20" s="85">
        <v>0</v>
      </c>
      <c r="W20" s="85">
        <v>0</v>
      </c>
      <c r="X20" s="449">
        <v>200119665.50999999</v>
      </c>
      <c r="Y20" s="85" t="s">
        <v>309</v>
      </c>
      <c r="Z20" s="85" t="s">
        <v>759</v>
      </c>
    </row>
    <row r="21" spans="1:26" ht="60.75" hidden="1" customHeight="1" x14ac:dyDescent="0.25">
      <c r="A21" s="85">
        <v>19</v>
      </c>
      <c r="B21" s="85" t="s">
        <v>679</v>
      </c>
      <c r="C21" s="85">
        <v>1905</v>
      </c>
      <c r="D21" s="85" t="s">
        <v>694</v>
      </c>
      <c r="E21" s="85">
        <v>1905028</v>
      </c>
      <c r="F21" s="85" t="s">
        <v>714</v>
      </c>
      <c r="G21" s="85" t="s">
        <v>715</v>
      </c>
      <c r="H21" s="85">
        <v>57</v>
      </c>
      <c r="I21" s="448" t="s">
        <v>657</v>
      </c>
      <c r="J21" s="85">
        <v>433</v>
      </c>
      <c r="K21" s="85" t="s">
        <v>715</v>
      </c>
      <c r="L21" s="85" t="s">
        <v>106</v>
      </c>
      <c r="M21" s="449">
        <v>42609856.420000002</v>
      </c>
      <c r="N21" s="85">
        <v>0</v>
      </c>
      <c r="O21" s="85">
        <v>0</v>
      </c>
      <c r="P21" s="85">
        <v>0</v>
      </c>
      <c r="Q21" s="85">
        <v>0</v>
      </c>
      <c r="R21" s="85">
        <v>0</v>
      </c>
      <c r="S21" s="449">
        <v>42609856.420000002</v>
      </c>
      <c r="T21" s="85">
        <v>0</v>
      </c>
      <c r="U21" s="85">
        <v>0</v>
      </c>
      <c r="V21" s="85">
        <v>0</v>
      </c>
      <c r="W21" s="85">
        <v>0</v>
      </c>
      <c r="X21" s="449">
        <v>42609856.420000002</v>
      </c>
      <c r="Y21" s="85" t="s">
        <v>309</v>
      </c>
      <c r="Z21" s="85" t="s">
        <v>761</v>
      </c>
    </row>
    <row r="22" spans="1:26" ht="60.75" hidden="1" customHeight="1" x14ac:dyDescent="0.25">
      <c r="A22" s="85">
        <v>19</v>
      </c>
      <c r="B22" s="85" t="s">
        <v>679</v>
      </c>
      <c r="C22" s="85">
        <v>1905</v>
      </c>
      <c r="D22" s="85" t="s">
        <v>694</v>
      </c>
      <c r="E22" s="85">
        <v>1905031</v>
      </c>
      <c r="F22" s="85" t="s">
        <v>716</v>
      </c>
      <c r="G22" s="85" t="s">
        <v>717</v>
      </c>
      <c r="H22" s="85">
        <v>57</v>
      </c>
      <c r="I22" s="448" t="s">
        <v>657</v>
      </c>
      <c r="J22" s="85">
        <v>434</v>
      </c>
      <c r="K22" s="85" t="s">
        <v>717</v>
      </c>
      <c r="L22" s="85" t="s">
        <v>111</v>
      </c>
      <c r="M22" s="449">
        <v>103936597.98</v>
      </c>
      <c r="N22" s="85">
        <v>0</v>
      </c>
      <c r="O22" s="85">
        <v>0</v>
      </c>
      <c r="P22" s="85">
        <v>0</v>
      </c>
      <c r="Q22" s="85">
        <v>0</v>
      </c>
      <c r="R22" s="85">
        <v>0</v>
      </c>
      <c r="S22" s="449">
        <v>103936597.98</v>
      </c>
      <c r="T22" s="85">
        <v>0</v>
      </c>
      <c r="U22" s="85">
        <v>0</v>
      </c>
      <c r="V22" s="85">
        <v>0</v>
      </c>
      <c r="W22" s="85">
        <v>0</v>
      </c>
      <c r="X22" s="449">
        <v>103936597.98</v>
      </c>
      <c r="Y22" s="85" t="s">
        <v>309</v>
      </c>
      <c r="Z22" s="85" t="s">
        <v>761</v>
      </c>
    </row>
    <row r="23" spans="1:26" ht="60.75" hidden="1" customHeight="1" x14ac:dyDescent="0.25">
      <c r="A23" s="85">
        <v>19</v>
      </c>
      <c r="B23" s="85" t="s">
        <v>679</v>
      </c>
      <c r="C23" s="85">
        <v>1905</v>
      </c>
      <c r="D23" s="85" t="s">
        <v>694</v>
      </c>
      <c r="E23" s="85">
        <v>1905042</v>
      </c>
      <c r="F23" s="85" t="s">
        <v>718</v>
      </c>
      <c r="G23" s="85" t="s">
        <v>719</v>
      </c>
      <c r="H23" s="85">
        <v>1</v>
      </c>
      <c r="I23" s="448" t="s">
        <v>606</v>
      </c>
      <c r="J23" s="85">
        <v>435</v>
      </c>
      <c r="K23" s="85" t="s">
        <v>719</v>
      </c>
      <c r="L23" s="85" t="s">
        <v>116</v>
      </c>
      <c r="M23" s="449">
        <v>350000000</v>
      </c>
      <c r="N23" s="85">
        <v>0</v>
      </c>
      <c r="O23" s="85">
        <v>0</v>
      </c>
      <c r="P23" s="85">
        <v>0</v>
      </c>
      <c r="Q23" s="85">
        <v>0</v>
      </c>
      <c r="R23" s="85">
        <v>0</v>
      </c>
      <c r="S23" s="449">
        <v>350000000</v>
      </c>
      <c r="T23" s="85">
        <v>0</v>
      </c>
      <c r="U23" s="85">
        <v>0</v>
      </c>
      <c r="V23" s="85">
        <v>0</v>
      </c>
      <c r="W23" s="85">
        <v>0</v>
      </c>
      <c r="X23" s="449">
        <v>350000000</v>
      </c>
      <c r="Y23" s="85" t="s">
        <v>461</v>
      </c>
      <c r="Z23" s="85"/>
    </row>
    <row r="24" spans="1:26" ht="60.75" hidden="1" customHeight="1" x14ac:dyDescent="0.25">
      <c r="A24" s="85">
        <v>19</v>
      </c>
      <c r="B24" s="85" t="s">
        <v>679</v>
      </c>
      <c r="C24" s="85">
        <v>1905</v>
      </c>
      <c r="D24" s="85" t="s">
        <v>694</v>
      </c>
      <c r="E24" s="85">
        <v>1905042</v>
      </c>
      <c r="F24" s="85" t="s">
        <v>718</v>
      </c>
      <c r="G24" s="85" t="s">
        <v>720</v>
      </c>
      <c r="H24" s="85">
        <v>71</v>
      </c>
      <c r="I24" s="448" t="s">
        <v>368</v>
      </c>
      <c r="J24" s="85">
        <v>436</v>
      </c>
      <c r="K24" s="85" t="s">
        <v>720</v>
      </c>
      <c r="L24" s="85" t="s">
        <v>116</v>
      </c>
      <c r="M24" s="449">
        <v>12922604</v>
      </c>
      <c r="N24" s="85">
        <v>0</v>
      </c>
      <c r="O24" s="85">
        <v>0</v>
      </c>
      <c r="P24" s="85">
        <v>0</v>
      </c>
      <c r="Q24" s="85">
        <v>0</v>
      </c>
      <c r="R24" s="85">
        <v>0</v>
      </c>
      <c r="S24" s="449">
        <v>12922604</v>
      </c>
      <c r="T24" s="85">
        <v>0</v>
      </c>
      <c r="U24" s="85">
        <v>0</v>
      </c>
      <c r="V24" s="85">
        <v>0</v>
      </c>
      <c r="W24" s="85">
        <v>0</v>
      </c>
      <c r="X24" s="449">
        <v>12922604</v>
      </c>
      <c r="Y24" s="85" t="s">
        <v>750</v>
      </c>
      <c r="Z24" s="85"/>
    </row>
    <row r="25" spans="1:26" ht="60.75" hidden="1" customHeight="1" x14ac:dyDescent="0.25">
      <c r="A25" s="85">
        <v>19</v>
      </c>
      <c r="B25" s="85" t="s">
        <v>679</v>
      </c>
      <c r="C25" s="85">
        <v>1905</v>
      </c>
      <c r="D25" s="85" t="s">
        <v>694</v>
      </c>
      <c r="E25" s="85">
        <v>1905043</v>
      </c>
      <c r="F25" s="85" t="s">
        <v>721</v>
      </c>
      <c r="G25" s="85" t="s">
        <v>722</v>
      </c>
      <c r="H25" s="85">
        <v>57</v>
      </c>
      <c r="I25" s="448" t="s">
        <v>657</v>
      </c>
      <c r="J25" s="85">
        <v>437</v>
      </c>
      <c r="K25" s="85" t="s">
        <v>722</v>
      </c>
      <c r="L25" s="85" t="s">
        <v>120</v>
      </c>
      <c r="M25" s="449">
        <v>26475010</v>
      </c>
      <c r="N25" s="85">
        <v>0</v>
      </c>
      <c r="O25" s="85">
        <v>0</v>
      </c>
      <c r="P25" s="85">
        <v>0</v>
      </c>
      <c r="Q25" s="85">
        <v>0</v>
      </c>
      <c r="R25" s="85">
        <v>0</v>
      </c>
      <c r="S25" s="449">
        <v>26475010</v>
      </c>
      <c r="T25" s="85">
        <v>0</v>
      </c>
      <c r="U25" s="85">
        <v>0</v>
      </c>
      <c r="V25" s="85">
        <v>0</v>
      </c>
      <c r="W25" s="85">
        <v>0</v>
      </c>
      <c r="X25" s="449">
        <v>26475010</v>
      </c>
      <c r="Y25" s="85" t="s">
        <v>309</v>
      </c>
      <c r="Z25" s="85" t="s">
        <v>759</v>
      </c>
    </row>
    <row r="26" spans="1:26" ht="60" hidden="1" x14ac:dyDescent="0.25">
      <c r="A26" s="85">
        <v>19</v>
      </c>
      <c r="B26" s="85" t="s">
        <v>679</v>
      </c>
      <c r="C26" s="85">
        <v>1905</v>
      </c>
      <c r="D26" s="85" t="s">
        <v>694</v>
      </c>
      <c r="E26" s="85">
        <v>1905049</v>
      </c>
      <c r="F26" s="85" t="s">
        <v>723</v>
      </c>
      <c r="G26" s="85" t="s">
        <v>724</v>
      </c>
      <c r="H26" s="85">
        <v>71</v>
      </c>
      <c r="I26" s="448" t="s">
        <v>368</v>
      </c>
      <c r="J26" s="85">
        <v>438</v>
      </c>
      <c r="K26" s="85" t="s">
        <v>724</v>
      </c>
      <c r="L26" s="85" t="s">
        <v>125</v>
      </c>
      <c r="M26" s="449">
        <v>49451120</v>
      </c>
      <c r="N26" s="85">
        <v>0</v>
      </c>
      <c r="O26" s="85">
        <v>0</v>
      </c>
      <c r="P26" s="85">
        <v>0</v>
      </c>
      <c r="Q26" s="85">
        <v>0</v>
      </c>
      <c r="R26" s="85">
        <v>0</v>
      </c>
      <c r="S26" s="449">
        <v>49451120</v>
      </c>
      <c r="T26" s="85">
        <v>0</v>
      </c>
      <c r="U26" s="85">
        <v>0</v>
      </c>
      <c r="V26" s="85">
        <v>0</v>
      </c>
      <c r="W26" s="85">
        <v>0</v>
      </c>
      <c r="X26" s="449">
        <v>49451120</v>
      </c>
      <c r="Y26" s="85" t="s">
        <v>748</v>
      </c>
      <c r="Z26" s="85"/>
    </row>
    <row r="27" spans="1:26" ht="45" x14ac:dyDescent="0.25">
      <c r="A27" s="85">
        <v>19</v>
      </c>
      <c r="B27" s="85" t="s">
        <v>679</v>
      </c>
      <c r="C27" s="85">
        <v>1905</v>
      </c>
      <c r="D27" s="85" t="s">
        <v>694</v>
      </c>
      <c r="E27" s="85">
        <v>1905050</v>
      </c>
      <c r="F27" s="85" t="s">
        <v>725</v>
      </c>
      <c r="G27" s="85" t="s">
        <v>726</v>
      </c>
      <c r="H27" s="85">
        <v>57</v>
      </c>
      <c r="I27" s="448" t="s">
        <v>657</v>
      </c>
      <c r="J27" s="85">
        <v>364</v>
      </c>
      <c r="K27" s="85" t="s">
        <v>726</v>
      </c>
      <c r="L27" s="85" t="s">
        <v>56</v>
      </c>
      <c r="M27" s="449">
        <v>151764788.38</v>
      </c>
      <c r="N27" s="85">
        <v>0</v>
      </c>
      <c r="O27" s="85">
        <v>0</v>
      </c>
      <c r="P27" s="85">
        <v>0</v>
      </c>
      <c r="Q27" s="85">
        <v>0</v>
      </c>
      <c r="R27" s="85">
        <v>0</v>
      </c>
      <c r="S27" s="475">
        <v>151764788.38</v>
      </c>
      <c r="T27" s="85">
        <v>0</v>
      </c>
      <c r="U27" s="85">
        <v>0</v>
      </c>
      <c r="V27" s="85">
        <v>0</v>
      </c>
      <c r="W27" s="85">
        <v>0</v>
      </c>
      <c r="X27" s="449">
        <v>151764788.38</v>
      </c>
      <c r="Y27" s="85" t="s">
        <v>369</v>
      </c>
      <c r="Z27" s="85" t="s">
        <v>760</v>
      </c>
    </row>
    <row r="28" spans="1:26" ht="45" hidden="1" x14ac:dyDescent="0.25">
      <c r="A28" s="85">
        <v>19</v>
      </c>
      <c r="B28" s="85" t="s">
        <v>679</v>
      </c>
      <c r="C28" s="85">
        <v>1905</v>
      </c>
      <c r="D28" s="85" t="s">
        <v>694</v>
      </c>
      <c r="E28" s="85">
        <v>1905050</v>
      </c>
      <c r="F28" s="85" t="s">
        <v>725</v>
      </c>
      <c r="G28" s="85" t="s">
        <v>727</v>
      </c>
      <c r="H28" s="85">
        <v>71</v>
      </c>
      <c r="I28" s="448" t="s">
        <v>368</v>
      </c>
      <c r="J28" s="85">
        <v>365</v>
      </c>
      <c r="K28" s="85" t="s">
        <v>727</v>
      </c>
      <c r="L28" s="85" t="s">
        <v>56</v>
      </c>
      <c r="M28" s="449">
        <v>65721005</v>
      </c>
      <c r="N28" s="85">
        <v>0</v>
      </c>
      <c r="O28" s="85">
        <v>0</v>
      </c>
      <c r="P28" s="85">
        <v>0</v>
      </c>
      <c r="Q28" s="85">
        <v>0</v>
      </c>
      <c r="R28" s="85">
        <v>0</v>
      </c>
      <c r="S28" s="449">
        <v>65721005</v>
      </c>
      <c r="T28" s="85">
        <v>0</v>
      </c>
      <c r="U28" s="85">
        <v>0</v>
      </c>
      <c r="V28" s="85">
        <v>0</v>
      </c>
      <c r="W28" s="85">
        <v>0</v>
      </c>
      <c r="X28" s="449">
        <v>65721005</v>
      </c>
      <c r="Y28" s="85" t="s">
        <v>305</v>
      </c>
      <c r="Z28" s="85"/>
    </row>
    <row r="29" spans="1:26" ht="45" hidden="1" x14ac:dyDescent="0.25">
      <c r="A29" s="85">
        <v>19</v>
      </c>
      <c r="B29" s="85" t="s">
        <v>679</v>
      </c>
      <c r="C29" s="85">
        <v>1905</v>
      </c>
      <c r="D29" s="85" t="s">
        <v>694</v>
      </c>
      <c r="E29" s="85">
        <v>1905054</v>
      </c>
      <c r="F29" s="85" t="s">
        <v>728</v>
      </c>
      <c r="G29" s="85" t="s">
        <v>729</v>
      </c>
      <c r="H29" s="85">
        <v>57</v>
      </c>
      <c r="I29" s="448" t="s">
        <v>657</v>
      </c>
      <c r="J29" s="85">
        <v>439</v>
      </c>
      <c r="K29" s="85" t="s">
        <v>729</v>
      </c>
      <c r="L29" s="85" t="s">
        <v>133</v>
      </c>
      <c r="M29" s="449">
        <v>126094991.03</v>
      </c>
      <c r="N29" s="85">
        <v>0</v>
      </c>
      <c r="O29" s="85">
        <v>0</v>
      </c>
      <c r="P29" s="85">
        <v>0</v>
      </c>
      <c r="Q29" s="85">
        <v>0</v>
      </c>
      <c r="R29" s="85">
        <v>0</v>
      </c>
      <c r="S29" s="449">
        <v>126094991.03</v>
      </c>
      <c r="T29" s="85">
        <v>0</v>
      </c>
      <c r="U29" s="85">
        <v>0</v>
      </c>
      <c r="V29" s="85">
        <v>0</v>
      </c>
      <c r="W29" s="85">
        <v>0</v>
      </c>
      <c r="X29" s="449">
        <v>126094991.03</v>
      </c>
      <c r="Y29" s="85" t="s">
        <v>309</v>
      </c>
      <c r="Z29" s="85" t="s">
        <v>761</v>
      </c>
    </row>
    <row r="30" spans="1:26" ht="45" customHeight="1" x14ac:dyDescent="0.25">
      <c r="A30" s="85">
        <v>19</v>
      </c>
      <c r="B30" s="85" t="s">
        <v>679</v>
      </c>
      <c r="C30" s="85">
        <v>1906</v>
      </c>
      <c r="D30" s="85" t="s">
        <v>763</v>
      </c>
      <c r="E30" s="85">
        <v>1906004</v>
      </c>
      <c r="F30" s="85" t="s">
        <v>730</v>
      </c>
      <c r="G30" s="85" t="s">
        <v>731</v>
      </c>
      <c r="H30" s="85">
        <v>1</v>
      </c>
      <c r="I30" s="448" t="s">
        <v>606</v>
      </c>
      <c r="J30" s="85">
        <v>440</v>
      </c>
      <c r="K30" s="85" t="s">
        <v>731</v>
      </c>
      <c r="L30" s="85" t="s">
        <v>34</v>
      </c>
      <c r="M30" s="449">
        <v>50000000</v>
      </c>
      <c r="N30" s="85">
        <v>0</v>
      </c>
      <c r="O30" s="85">
        <v>0</v>
      </c>
      <c r="P30" s="85">
        <v>0</v>
      </c>
      <c r="Q30" s="85">
        <v>0</v>
      </c>
      <c r="R30" s="85">
        <v>0</v>
      </c>
      <c r="S30" s="475">
        <v>50000000</v>
      </c>
      <c r="T30" s="85">
        <v>0</v>
      </c>
      <c r="U30" s="85">
        <v>0</v>
      </c>
      <c r="V30" s="85">
        <v>0</v>
      </c>
      <c r="W30" s="85">
        <v>0</v>
      </c>
      <c r="X30" s="449">
        <v>50000000</v>
      </c>
      <c r="Y30" s="85" t="s">
        <v>297</v>
      </c>
      <c r="Z30" s="85"/>
    </row>
    <row r="31" spans="1:26" ht="45" hidden="1" customHeight="1" x14ac:dyDescent="0.25">
      <c r="A31" s="85">
        <v>19</v>
      </c>
      <c r="B31" s="85" t="s">
        <v>679</v>
      </c>
      <c r="C31" s="85">
        <v>1906</v>
      </c>
      <c r="D31" s="85" t="s">
        <v>763</v>
      </c>
      <c r="E31" s="85">
        <v>1906004</v>
      </c>
      <c r="F31" s="85" t="s">
        <v>730</v>
      </c>
      <c r="G31" s="85" t="s">
        <v>732</v>
      </c>
      <c r="H31" s="85">
        <v>65</v>
      </c>
      <c r="I31" s="448" t="s">
        <v>733</v>
      </c>
      <c r="J31" s="85">
        <v>441</v>
      </c>
      <c r="K31" s="85" t="s">
        <v>732</v>
      </c>
      <c r="L31" s="85" t="s">
        <v>34</v>
      </c>
      <c r="M31" s="449">
        <v>74491492081.929993</v>
      </c>
      <c r="N31" s="85">
        <v>0</v>
      </c>
      <c r="O31" s="85">
        <v>0</v>
      </c>
      <c r="P31" s="85">
        <v>0</v>
      </c>
      <c r="Q31" s="85">
        <v>0</v>
      </c>
      <c r="R31" s="85">
        <v>0</v>
      </c>
      <c r="S31" s="449">
        <v>74491492081.929993</v>
      </c>
      <c r="T31" s="85">
        <v>0</v>
      </c>
      <c r="U31" s="85">
        <v>0</v>
      </c>
      <c r="V31" s="85">
        <v>0</v>
      </c>
      <c r="W31" s="85">
        <v>0</v>
      </c>
      <c r="X31" s="449">
        <v>74491492081.929993</v>
      </c>
      <c r="Y31" s="85" t="s">
        <v>339</v>
      </c>
      <c r="Z31" s="85"/>
    </row>
    <row r="32" spans="1:26" ht="45" hidden="1" customHeight="1" x14ac:dyDescent="0.25">
      <c r="A32" s="85">
        <v>19</v>
      </c>
      <c r="B32" s="85" t="s">
        <v>679</v>
      </c>
      <c r="C32" s="85">
        <v>1906</v>
      </c>
      <c r="D32" s="85" t="s">
        <v>763</v>
      </c>
      <c r="E32" s="85">
        <v>1906004</v>
      </c>
      <c r="F32" s="85" t="s">
        <v>730</v>
      </c>
      <c r="G32" s="85" t="s">
        <v>734</v>
      </c>
      <c r="H32" s="85">
        <v>66</v>
      </c>
      <c r="I32" s="448" t="s">
        <v>735</v>
      </c>
      <c r="J32" s="85">
        <v>442</v>
      </c>
      <c r="K32" s="85" t="s">
        <v>734</v>
      </c>
      <c r="L32" s="85" t="s">
        <v>34</v>
      </c>
      <c r="M32" s="449">
        <v>23954754528.419998</v>
      </c>
      <c r="N32" s="85">
        <v>0</v>
      </c>
      <c r="O32" s="85">
        <v>0</v>
      </c>
      <c r="P32" s="85">
        <v>0</v>
      </c>
      <c r="Q32" s="85">
        <v>0</v>
      </c>
      <c r="R32" s="85">
        <v>0</v>
      </c>
      <c r="S32" s="449">
        <v>23954754528.419998</v>
      </c>
      <c r="T32" s="85">
        <v>0</v>
      </c>
      <c r="U32" s="85">
        <v>0</v>
      </c>
      <c r="V32" s="85">
        <v>0</v>
      </c>
      <c r="W32" s="85">
        <v>0</v>
      </c>
      <c r="X32" s="449">
        <v>23954754528.419998</v>
      </c>
      <c r="Y32" s="85" t="s">
        <v>339</v>
      </c>
      <c r="Z32" s="85"/>
    </row>
    <row r="33" spans="1:26" ht="45" hidden="1" customHeight="1" x14ac:dyDescent="0.25">
      <c r="A33" s="85">
        <v>19</v>
      </c>
      <c r="B33" s="85" t="s">
        <v>679</v>
      </c>
      <c r="C33" s="85">
        <v>1906</v>
      </c>
      <c r="D33" s="85" t="s">
        <v>763</v>
      </c>
      <c r="E33" s="85">
        <v>1906004</v>
      </c>
      <c r="F33" s="85" t="s">
        <v>730</v>
      </c>
      <c r="G33" s="85" t="s">
        <v>736</v>
      </c>
      <c r="H33" s="85">
        <v>69</v>
      </c>
      <c r="I33" s="448" t="s">
        <v>737</v>
      </c>
      <c r="J33" s="85">
        <v>443</v>
      </c>
      <c r="K33" s="85" t="s">
        <v>736</v>
      </c>
      <c r="L33" s="85" t="s">
        <v>34</v>
      </c>
      <c r="M33" s="449">
        <v>39146425924.230003</v>
      </c>
      <c r="N33" s="85">
        <v>0</v>
      </c>
      <c r="O33" s="85">
        <v>0</v>
      </c>
      <c r="P33" s="85">
        <v>0</v>
      </c>
      <c r="Q33" s="85">
        <v>0</v>
      </c>
      <c r="R33" s="85">
        <v>0</v>
      </c>
      <c r="S33" s="449">
        <v>39146425924.230003</v>
      </c>
      <c r="T33" s="85">
        <v>0</v>
      </c>
      <c r="U33" s="85">
        <v>0</v>
      </c>
      <c r="V33" s="85">
        <v>0</v>
      </c>
      <c r="W33" s="85">
        <v>0</v>
      </c>
      <c r="X33" s="449">
        <v>39146425924.230003</v>
      </c>
      <c r="Y33" s="85" t="s">
        <v>339</v>
      </c>
      <c r="Z33" s="85"/>
    </row>
    <row r="34" spans="1:26" ht="45" hidden="1" customHeight="1" x14ac:dyDescent="0.25">
      <c r="A34" s="85">
        <v>19</v>
      </c>
      <c r="B34" s="85" t="s">
        <v>679</v>
      </c>
      <c r="C34" s="85">
        <v>1906</v>
      </c>
      <c r="D34" s="85" t="s">
        <v>763</v>
      </c>
      <c r="E34" s="85">
        <v>1906004</v>
      </c>
      <c r="F34" s="85" t="s">
        <v>730</v>
      </c>
      <c r="G34" s="85" t="s">
        <v>738</v>
      </c>
      <c r="H34" s="85">
        <v>70</v>
      </c>
      <c r="I34" s="448" t="s">
        <v>739</v>
      </c>
      <c r="J34" s="85">
        <v>444</v>
      </c>
      <c r="K34" s="85" t="s">
        <v>738</v>
      </c>
      <c r="L34" s="85" t="s">
        <v>34</v>
      </c>
      <c r="M34" s="449">
        <v>1723387530.6400001</v>
      </c>
      <c r="N34" s="85">
        <v>0</v>
      </c>
      <c r="O34" s="85">
        <v>0</v>
      </c>
      <c r="P34" s="85">
        <v>0</v>
      </c>
      <c r="Q34" s="85">
        <v>0</v>
      </c>
      <c r="R34" s="85">
        <v>0</v>
      </c>
      <c r="S34" s="449">
        <v>1723387530.6400001</v>
      </c>
      <c r="T34" s="85">
        <v>0</v>
      </c>
      <c r="U34" s="85">
        <v>0</v>
      </c>
      <c r="V34" s="85">
        <v>0</v>
      </c>
      <c r="W34" s="85">
        <v>0</v>
      </c>
      <c r="X34" s="449">
        <v>1723387530.6400001</v>
      </c>
      <c r="Y34" s="85" t="s">
        <v>339</v>
      </c>
      <c r="Z34" s="85"/>
    </row>
    <row r="35" spans="1:26" ht="45" hidden="1" customHeight="1" x14ac:dyDescent="0.25">
      <c r="A35" s="85">
        <v>19</v>
      </c>
      <c r="B35" s="85" t="s">
        <v>679</v>
      </c>
      <c r="C35" s="85">
        <v>1906</v>
      </c>
      <c r="D35" s="85" t="s">
        <v>763</v>
      </c>
      <c r="E35" s="85">
        <v>1906004</v>
      </c>
      <c r="F35" s="85" t="s">
        <v>730</v>
      </c>
      <c r="G35" s="85" t="s">
        <v>740</v>
      </c>
      <c r="H35" s="85">
        <v>67</v>
      </c>
      <c r="I35" s="448" t="s">
        <v>741</v>
      </c>
      <c r="J35" s="85">
        <v>445</v>
      </c>
      <c r="K35" s="85" t="s">
        <v>740</v>
      </c>
      <c r="L35" s="85" t="s">
        <v>34</v>
      </c>
      <c r="M35" s="449">
        <v>557264240.07000005</v>
      </c>
      <c r="N35" s="85">
        <v>0</v>
      </c>
      <c r="O35" s="85">
        <v>0</v>
      </c>
      <c r="P35" s="85">
        <v>0</v>
      </c>
      <c r="Q35" s="85">
        <v>0</v>
      </c>
      <c r="R35" s="85">
        <v>0</v>
      </c>
      <c r="S35" s="449">
        <v>557264240.07000005</v>
      </c>
      <c r="T35" s="85">
        <v>0</v>
      </c>
      <c r="U35" s="85">
        <v>0</v>
      </c>
      <c r="V35" s="85">
        <v>0</v>
      </c>
      <c r="W35" s="85">
        <v>0</v>
      </c>
      <c r="X35" s="449">
        <v>557264240.07000005</v>
      </c>
      <c r="Y35" s="85" t="s">
        <v>746</v>
      </c>
      <c r="Z35" s="85"/>
    </row>
    <row r="36" spans="1:26" ht="45" hidden="1" customHeight="1" x14ac:dyDescent="0.25">
      <c r="A36" s="85">
        <v>19</v>
      </c>
      <c r="B36" s="85" t="s">
        <v>679</v>
      </c>
      <c r="C36" s="85">
        <v>1906</v>
      </c>
      <c r="D36" s="85" t="s">
        <v>763</v>
      </c>
      <c r="E36" s="85">
        <v>1906004</v>
      </c>
      <c r="F36" s="85" t="s">
        <v>730</v>
      </c>
      <c r="G36" s="85" t="s">
        <v>742</v>
      </c>
      <c r="H36" s="85">
        <v>71</v>
      </c>
      <c r="I36" s="448" t="s">
        <v>368</v>
      </c>
      <c r="J36" s="85">
        <v>446</v>
      </c>
      <c r="K36" s="85" t="s">
        <v>742</v>
      </c>
      <c r="L36" s="85" t="s">
        <v>34</v>
      </c>
      <c r="M36" s="449">
        <v>36816386.829999998</v>
      </c>
      <c r="N36" s="85">
        <v>0</v>
      </c>
      <c r="O36" s="85">
        <v>0</v>
      </c>
      <c r="P36" s="85">
        <v>0</v>
      </c>
      <c r="Q36" s="85">
        <v>0</v>
      </c>
      <c r="R36" s="85">
        <v>0</v>
      </c>
      <c r="S36" s="449">
        <v>36816386.829999998</v>
      </c>
      <c r="T36" s="85">
        <v>0</v>
      </c>
      <c r="U36" s="85">
        <v>0</v>
      </c>
      <c r="V36" s="85">
        <v>0</v>
      </c>
      <c r="W36" s="85">
        <v>0</v>
      </c>
      <c r="X36" s="449">
        <v>36816386.829999998</v>
      </c>
      <c r="Y36" s="85" t="s">
        <v>747</v>
      </c>
      <c r="Z36" s="85"/>
    </row>
    <row r="37" spans="1:26" ht="45" hidden="1" customHeight="1" x14ac:dyDescent="0.25">
      <c r="A37" s="85">
        <v>19</v>
      </c>
      <c r="B37" s="85" t="s">
        <v>679</v>
      </c>
      <c r="C37" s="85">
        <v>1906</v>
      </c>
      <c r="D37" s="85" t="s">
        <v>763</v>
      </c>
      <c r="E37" s="85">
        <v>1906042</v>
      </c>
      <c r="F37" s="85" t="s">
        <v>743</v>
      </c>
      <c r="G37" s="85" t="s">
        <v>744</v>
      </c>
      <c r="H37" s="85">
        <v>71</v>
      </c>
      <c r="I37" s="448" t="s">
        <v>368</v>
      </c>
      <c r="J37" s="85">
        <v>447</v>
      </c>
      <c r="K37" s="85" t="s">
        <v>744</v>
      </c>
      <c r="L37" s="85" t="s">
        <v>39</v>
      </c>
      <c r="M37" s="449">
        <v>124794100</v>
      </c>
      <c r="N37" s="85">
        <v>0</v>
      </c>
      <c r="O37" s="85">
        <v>0</v>
      </c>
      <c r="P37" s="85">
        <v>0</v>
      </c>
      <c r="Q37" s="85">
        <v>0</v>
      </c>
      <c r="R37" s="85">
        <v>0</v>
      </c>
      <c r="S37" s="449">
        <v>124794100</v>
      </c>
      <c r="T37" s="85">
        <v>0</v>
      </c>
      <c r="U37" s="85">
        <v>0</v>
      </c>
      <c r="V37" s="85">
        <v>0</v>
      </c>
      <c r="W37" s="85">
        <v>0</v>
      </c>
      <c r="X37" s="449">
        <v>124794100</v>
      </c>
      <c r="Y37" s="85" t="s">
        <v>473</v>
      </c>
      <c r="Z37" s="85"/>
    </row>
    <row r="38" spans="1:26" s="86" customFormat="1" hidden="1" x14ac:dyDescent="0.25">
      <c r="I38" s="450"/>
      <c r="M38" s="451">
        <f>SUM(M3:M37)</f>
        <v>143008002738.10001</v>
      </c>
      <c r="S38" s="451">
        <f>SUM(S3:S37)</f>
        <v>143008002738.10001</v>
      </c>
    </row>
  </sheetData>
  <autoFilter ref="A2:Z38" xr:uid="{6A729D5D-6B69-4B3C-83E2-F87BC0D9DFEF}">
    <filterColumn colId="18">
      <colorFilter dxfId="7"/>
    </filterColumn>
  </autoFilter>
  <pageMargins left="0.19685039370078741" right="0.15748031496062992" top="0.19685039370078741" bottom="0.15748031496062992" header="0.11811023622047245" footer="0.15748031496062992"/>
  <pageSetup paperSize="258" scale="55" orientation="landscape" horizontalDpi="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536081-B666-42B3-88D6-65133C957514}">
  <sheetPr filterMode="1"/>
  <dimension ref="A1:V74"/>
  <sheetViews>
    <sheetView topLeftCell="A6" workbookViewId="0">
      <selection activeCell="L18" sqref="L18"/>
    </sheetView>
  </sheetViews>
  <sheetFormatPr baseColWidth="10" defaultRowHeight="15" x14ac:dyDescent="0.25"/>
  <cols>
    <col min="1" max="1" width="9.7109375" customWidth="1"/>
    <col min="2" max="2" width="4.42578125" customWidth="1"/>
    <col min="3" max="3" width="22.140625" customWidth="1"/>
    <col min="4" max="4" width="5.85546875" customWidth="1"/>
    <col min="5" max="5" width="9.140625" customWidth="1"/>
    <col min="6" max="6" width="8.85546875" customWidth="1"/>
    <col min="7" max="7" width="9.42578125" customWidth="1"/>
    <col min="8" max="8" width="9.7109375" customWidth="1"/>
    <col min="9" max="9" width="12.42578125" customWidth="1"/>
    <col min="10" max="10" width="29.28515625" style="383" customWidth="1"/>
    <col min="11" max="11" width="16.5703125" style="383" customWidth="1"/>
    <col min="12" max="12" width="17.5703125" style="426" customWidth="1"/>
    <col min="13" max="13" width="12.28515625" style="149" customWidth="1"/>
    <col min="14" max="14" width="6.140625" style="322" customWidth="1"/>
    <col min="15" max="15" width="4.85546875" style="140" customWidth="1"/>
    <col min="16" max="16" width="17.140625" style="89" customWidth="1"/>
    <col min="17" max="17" width="10.7109375" style="139" customWidth="1"/>
    <col min="18" max="18" width="25.85546875" style="322" hidden="1" customWidth="1"/>
    <col min="19" max="19" width="17" style="322" hidden="1" customWidth="1"/>
    <col min="20" max="20" width="17.42578125" style="89" customWidth="1"/>
    <col min="22" max="22" width="19.85546875" style="427" customWidth="1"/>
  </cols>
  <sheetData>
    <row r="1" spans="1:22" hidden="1" x14ac:dyDescent="0.25">
      <c r="L1" s="381"/>
      <c r="P1" s="18"/>
      <c r="S1" s="34"/>
      <c r="T1" s="322"/>
    </row>
    <row r="2" spans="1:22" ht="22.5" hidden="1" customHeight="1" x14ac:dyDescent="0.25">
      <c r="A2" s="640" t="s">
        <v>624</v>
      </c>
      <c r="B2" s="641"/>
      <c r="C2" s="641"/>
      <c r="D2" s="641"/>
      <c r="E2" s="641"/>
      <c r="F2" s="641"/>
      <c r="G2" s="641"/>
      <c r="H2" s="641"/>
      <c r="I2" s="641"/>
      <c r="J2" s="641"/>
      <c r="K2" s="641"/>
      <c r="L2" s="641"/>
      <c r="M2" s="641"/>
      <c r="N2" s="641"/>
      <c r="O2" s="642"/>
      <c r="P2" s="323"/>
      <c r="R2" s="324"/>
      <c r="S2" s="34"/>
      <c r="T2" s="323"/>
    </row>
    <row r="3" spans="1:22" ht="6.75" hidden="1" customHeight="1" x14ac:dyDescent="0.25">
      <c r="A3" s="53"/>
      <c r="B3" s="53"/>
      <c r="C3" s="53"/>
      <c r="D3" s="53"/>
      <c r="E3" s="53"/>
      <c r="F3" s="53"/>
      <c r="G3" s="53"/>
      <c r="H3" s="53"/>
      <c r="I3" s="53"/>
      <c r="J3" s="384"/>
      <c r="K3" s="384"/>
      <c r="L3" s="382"/>
      <c r="M3" s="325"/>
      <c r="P3" s="18"/>
      <c r="S3" s="34"/>
      <c r="T3" s="322"/>
    </row>
    <row r="4" spans="1:22" ht="42" hidden="1" customHeight="1" x14ac:dyDescent="0.25">
      <c r="A4" s="643" t="s">
        <v>625</v>
      </c>
      <c r="B4" s="644"/>
      <c r="C4" s="644"/>
      <c r="D4" s="644"/>
      <c r="E4" s="644"/>
      <c r="F4" s="644"/>
      <c r="G4" s="644"/>
      <c r="H4" s="644"/>
      <c r="I4" s="644"/>
      <c r="J4" s="644"/>
      <c r="K4" s="644"/>
      <c r="L4" s="644"/>
      <c r="M4" s="644"/>
      <c r="N4" s="644"/>
      <c r="O4" s="645"/>
      <c r="P4" s="326"/>
      <c r="R4" s="327"/>
      <c r="S4" s="34"/>
      <c r="T4" s="328"/>
    </row>
    <row r="5" spans="1:22" ht="10.5" hidden="1" customHeight="1" x14ac:dyDescent="0.25">
      <c r="L5" s="381"/>
      <c r="P5" s="18"/>
      <c r="S5" s="34"/>
      <c r="T5" s="322"/>
    </row>
    <row r="6" spans="1:22" ht="81.75" customHeight="1" x14ac:dyDescent="0.25">
      <c r="A6" s="329" t="s">
        <v>626</v>
      </c>
      <c r="B6" s="330" t="s">
        <v>627</v>
      </c>
      <c r="C6" s="330" t="s">
        <v>628</v>
      </c>
      <c r="D6" s="330" t="s">
        <v>629</v>
      </c>
      <c r="E6" s="330" t="s">
        <v>2</v>
      </c>
      <c r="F6" s="330" t="s">
        <v>3</v>
      </c>
      <c r="G6" s="330" t="s">
        <v>1</v>
      </c>
      <c r="H6" s="330" t="s">
        <v>4</v>
      </c>
      <c r="I6" s="330" t="s">
        <v>5</v>
      </c>
      <c r="J6" s="385" t="s">
        <v>630</v>
      </c>
      <c r="K6" s="399" t="s">
        <v>631</v>
      </c>
      <c r="L6" s="423" t="s">
        <v>632</v>
      </c>
      <c r="M6" s="332" t="s">
        <v>633</v>
      </c>
      <c r="N6" s="331" t="s">
        <v>634</v>
      </c>
      <c r="O6" s="333" t="s">
        <v>635</v>
      </c>
      <c r="P6" s="334" t="s">
        <v>636</v>
      </c>
      <c r="Q6" s="335" t="s">
        <v>637</v>
      </c>
      <c r="R6" s="336" t="s">
        <v>636</v>
      </c>
      <c r="S6" s="337" t="s">
        <v>638</v>
      </c>
      <c r="T6" s="338" t="s">
        <v>639</v>
      </c>
      <c r="V6" s="427" t="s">
        <v>632</v>
      </c>
    </row>
    <row r="7" spans="1:22" ht="82.5" hidden="1" customHeight="1" x14ac:dyDescent="0.25">
      <c r="A7" s="90" t="s">
        <v>640</v>
      </c>
      <c r="B7" s="339"/>
      <c r="C7" s="180" t="s">
        <v>641</v>
      </c>
      <c r="D7" s="340" t="s">
        <v>586</v>
      </c>
      <c r="E7" s="340" t="s">
        <v>642</v>
      </c>
      <c r="F7" s="340" t="s">
        <v>9</v>
      </c>
      <c r="G7" s="341" t="s">
        <v>10</v>
      </c>
      <c r="H7" s="340" t="s">
        <v>11</v>
      </c>
      <c r="I7" s="341" t="s">
        <v>12</v>
      </c>
      <c r="J7" s="386" t="s">
        <v>14</v>
      </c>
      <c r="K7" s="400"/>
      <c r="L7" s="342"/>
      <c r="M7" s="343" t="s">
        <v>587</v>
      </c>
      <c r="N7" s="344"/>
      <c r="O7" s="646" t="s">
        <v>643</v>
      </c>
      <c r="P7" s="342">
        <f>T7</f>
        <v>0</v>
      </c>
      <c r="Q7" s="345" t="s">
        <v>198</v>
      </c>
      <c r="R7" s="346"/>
      <c r="S7" s="32"/>
      <c r="T7" s="342">
        <f>R7+S7</f>
        <v>0</v>
      </c>
    </row>
    <row r="8" spans="1:22" ht="82.5" hidden="1" customHeight="1" x14ac:dyDescent="0.25">
      <c r="A8" s="90" t="s">
        <v>640</v>
      </c>
      <c r="B8" s="339"/>
      <c r="C8" s="180" t="s">
        <v>641</v>
      </c>
      <c r="D8" s="340" t="s">
        <v>586</v>
      </c>
      <c r="E8" s="340" t="s">
        <v>642</v>
      </c>
      <c r="F8" s="340" t="s">
        <v>9</v>
      </c>
      <c r="G8" s="341" t="s">
        <v>10</v>
      </c>
      <c r="H8" s="340" t="s">
        <v>15</v>
      </c>
      <c r="I8" s="341" t="s">
        <v>16</v>
      </c>
      <c r="J8" s="386" t="s">
        <v>19</v>
      </c>
      <c r="K8" s="400"/>
      <c r="L8" s="342"/>
      <c r="M8" s="343" t="s">
        <v>587</v>
      </c>
      <c r="N8" s="344"/>
      <c r="O8" s="647"/>
      <c r="P8" s="342">
        <f t="shared" ref="P8:P42" si="0">T8</f>
        <v>0</v>
      </c>
      <c r="Q8" s="345" t="s">
        <v>198</v>
      </c>
      <c r="R8" s="346"/>
      <c r="S8" s="32"/>
      <c r="T8" s="342">
        <f t="shared" ref="T8:T42" si="1">R8+S8</f>
        <v>0</v>
      </c>
    </row>
    <row r="9" spans="1:22" ht="82.5" hidden="1" customHeight="1" x14ac:dyDescent="0.25">
      <c r="A9" s="90" t="s">
        <v>640</v>
      </c>
      <c r="B9" s="339"/>
      <c r="C9" s="180" t="s">
        <v>641</v>
      </c>
      <c r="D9" s="340" t="s">
        <v>586</v>
      </c>
      <c r="E9" s="340" t="s">
        <v>642</v>
      </c>
      <c r="F9" s="340" t="s">
        <v>9</v>
      </c>
      <c r="G9" s="341" t="s">
        <v>10</v>
      </c>
      <c r="H9" s="340" t="s">
        <v>20</v>
      </c>
      <c r="I9" s="341" t="s">
        <v>21</v>
      </c>
      <c r="J9" s="386" t="s">
        <v>22</v>
      </c>
      <c r="K9" s="400"/>
      <c r="L9" s="342"/>
      <c r="M9" s="343" t="s">
        <v>587</v>
      </c>
      <c r="N9" s="344"/>
      <c r="O9" s="647"/>
      <c r="P9" s="342">
        <f t="shared" si="0"/>
        <v>0</v>
      </c>
      <c r="Q9" s="345" t="s">
        <v>198</v>
      </c>
      <c r="R9" s="346"/>
      <c r="S9" s="32"/>
      <c r="T9" s="342">
        <f t="shared" si="1"/>
        <v>0</v>
      </c>
    </row>
    <row r="10" spans="1:22" ht="82.5" hidden="1" customHeight="1" x14ac:dyDescent="0.25">
      <c r="A10" s="90" t="s">
        <v>640</v>
      </c>
      <c r="B10" s="339"/>
      <c r="C10" s="180" t="s">
        <v>641</v>
      </c>
      <c r="D10" s="340" t="s">
        <v>586</v>
      </c>
      <c r="E10" s="340" t="s">
        <v>642</v>
      </c>
      <c r="F10" s="340" t="s">
        <v>9</v>
      </c>
      <c r="G10" s="341" t="s">
        <v>10</v>
      </c>
      <c r="H10" s="340" t="s">
        <v>23</v>
      </c>
      <c r="I10" s="341" t="s">
        <v>24</v>
      </c>
      <c r="J10" s="386" t="s">
        <v>27</v>
      </c>
      <c r="K10" s="400"/>
      <c r="L10" s="342"/>
      <c r="M10" s="343" t="s">
        <v>587</v>
      </c>
      <c r="N10" s="344"/>
      <c r="O10" s="647"/>
      <c r="P10" s="342">
        <f t="shared" si="0"/>
        <v>0</v>
      </c>
      <c r="Q10" s="345" t="s">
        <v>198</v>
      </c>
      <c r="R10" s="346"/>
      <c r="S10" s="32"/>
      <c r="T10" s="342">
        <f t="shared" si="1"/>
        <v>0</v>
      </c>
    </row>
    <row r="11" spans="1:22" ht="82.5" hidden="1" customHeight="1" x14ac:dyDescent="0.25">
      <c r="A11" s="90" t="s">
        <v>640</v>
      </c>
      <c r="B11" s="339"/>
      <c r="C11" s="180" t="s">
        <v>641</v>
      </c>
      <c r="D11" s="340" t="s">
        <v>586</v>
      </c>
      <c r="E11" s="340" t="s">
        <v>642</v>
      </c>
      <c r="F11" s="340" t="s">
        <v>9</v>
      </c>
      <c r="G11" s="341" t="s">
        <v>10</v>
      </c>
      <c r="H11" s="340" t="s">
        <v>28</v>
      </c>
      <c r="I11" s="341" t="s">
        <v>29</v>
      </c>
      <c r="J11" s="386" t="s">
        <v>32</v>
      </c>
      <c r="K11" s="400"/>
      <c r="L11" s="342"/>
      <c r="M11" s="343" t="s">
        <v>587</v>
      </c>
      <c r="N11" s="344"/>
      <c r="O11" s="648"/>
      <c r="P11" s="342">
        <f t="shared" si="0"/>
        <v>0</v>
      </c>
      <c r="Q11" s="347" t="s">
        <v>479</v>
      </c>
      <c r="R11" s="346"/>
      <c r="S11" s="32"/>
      <c r="T11" s="342">
        <f t="shared" si="1"/>
        <v>0</v>
      </c>
    </row>
    <row r="12" spans="1:22" ht="92.25" hidden="1" customHeight="1" x14ac:dyDescent="0.25">
      <c r="A12" s="90" t="s">
        <v>640</v>
      </c>
      <c r="B12" s="339"/>
      <c r="C12" s="180" t="s">
        <v>641</v>
      </c>
      <c r="D12" s="340" t="s">
        <v>586</v>
      </c>
      <c r="E12" s="340" t="s">
        <v>642</v>
      </c>
      <c r="F12" s="340" t="s">
        <v>9</v>
      </c>
      <c r="G12" s="341" t="s">
        <v>10</v>
      </c>
      <c r="H12" s="340" t="s">
        <v>33</v>
      </c>
      <c r="I12" s="341" t="s">
        <v>34</v>
      </c>
      <c r="J12" s="386" t="s">
        <v>37</v>
      </c>
      <c r="K12" s="401" t="s">
        <v>205</v>
      </c>
      <c r="L12" s="342">
        <f t="shared" ref="L12:L42" si="2">P12*1.07</f>
        <v>74491492081.930008</v>
      </c>
      <c r="M12" s="343" t="s">
        <v>208</v>
      </c>
      <c r="N12" s="348"/>
      <c r="O12" s="349"/>
      <c r="P12" s="342">
        <f t="shared" si="0"/>
        <v>69618216899</v>
      </c>
      <c r="Q12" s="345" t="s">
        <v>480</v>
      </c>
      <c r="R12" s="350">
        <v>69618216899</v>
      </c>
      <c r="S12" s="32"/>
      <c r="T12" s="342">
        <f t="shared" si="1"/>
        <v>69618216899</v>
      </c>
      <c r="V12" s="427">
        <v>74491492081.930008</v>
      </c>
    </row>
    <row r="13" spans="1:22" ht="90.75" hidden="1" customHeight="1" x14ac:dyDescent="0.25">
      <c r="A13" s="90" t="s">
        <v>640</v>
      </c>
      <c r="B13" s="339"/>
      <c r="C13" s="180" t="s">
        <v>641</v>
      </c>
      <c r="D13" s="340" t="s">
        <v>586</v>
      </c>
      <c r="E13" s="340" t="s">
        <v>642</v>
      </c>
      <c r="F13" s="340" t="s">
        <v>9</v>
      </c>
      <c r="G13" s="341" t="s">
        <v>10</v>
      </c>
      <c r="H13" s="340" t="s">
        <v>33</v>
      </c>
      <c r="I13" s="341" t="s">
        <v>34</v>
      </c>
      <c r="J13" s="386" t="s">
        <v>37</v>
      </c>
      <c r="K13" s="401" t="s">
        <v>205</v>
      </c>
      <c r="L13" s="342">
        <f t="shared" si="2"/>
        <v>23954754528.422001</v>
      </c>
      <c r="M13" s="343" t="s">
        <v>209</v>
      </c>
      <c r="N13" s="348"/>
      <c r="O13" s="349"/>
      <c r="P13" s="342">
        <f t="shared" si="0"/>
        <v>22387621054.599998</v>
      </c>
      <c r="Q13" s="345" t="s">
        <v>480</v>
      </c>
      <c r="R13" s="350">
        <v>22387621054.599998</v>
      </c>
      <c r="S13" s="32"/>
      <c r="T13" s="342">
        <f t="shared" si="1"/>
        <v>22387621054.599998</v>
      </c>
      <c r="V13" s="427">
        <v>23954754528.422001</v>
      </c>
    </row>
    <row r="14" spans="1:22" ht="92.25" hidden="1" customHeight="1" x14ac:dyDescent="0.25">
      <c r="A14" s="90" t="s">
        <v>640</v>
      </c>
      <c r="B14" s="339"/>
      <c r="C14" s="180" t="s">
        <v>641</v>
      </c>
      <c r="D14" s="340" t="s">
        <v>586</v>
      </c>
      <c r="E14" s="340" t="s">
        <v>642</v>
      </c>
      <c r="F14" s="340" t="s">
        <v>9</v>
      </c>
      <c r="G14" s="341" t="s">
        <v>10</v>
      </c>
      <c r="H14" s="340" t="s">
        <v>33</v>
      </c>
      <c r="I14" s="341" t="s">
        <v>34</v>
      </c>
      <c r="J14" s="386" t="s">
        <v>37</v>
      </c>
      <c r="K14" s="401" t="s">
        <v>205</v>
      </c>
      <c r="L14" s="342">
        <f t="shared" si="2"/>
        <v>39146425924.230003</v>
      </c>
      <c r="M14" s="343" t="s">
        <v>210</v>
      </c>
      <c r="N14" s="348"/>
      <c r="O14" s="349"/>
      <c r="P14" s="342">
        <f t="shared" si="0"/>
        <v>36585444789</v>
      </c>
      <c r="Q14" s="345" t="s">
        <v>480</v>
      </c>
      <c r="R14" s="350">
        <v>36585444789</v>
      </c>
      <c r="S14" s="32"/>
      <c r="T14" s="342">
        <f t="shared" si="1"/>
        <v>36585444789</v>
      </c>
      <c r="V14" s="427">
        <v>39146425924.230003</v>
      </c>
    </row>
    <row r="15" spans="1:22" ht="90.75" hidden="1" customHeight="1" x14ac:dyDescent="0.25">
      <c r="A15" s="90" t="s">
        <v>640</v>
      </c>
      <c r="B15" s="339"/>
      <c r="C15" s="180" t="s">
        <v>641</v>
      </c>
      <c r="D15" s="340" t="s">
        <v>586</v>
      </c>
      <c r="E15" s="340" t="s">
        <v>642</v>
      </c>
      <c r="F15" s="340" t="s">
        <v>9</v>
      </c>
      <c r="G15" s="341" t="s">
        <v>10</v>
      </c>
      <c r="H15" s="340" t="s">
        <v>33</v>
      </c>
      <c r="I15" s="341" t="s">
        <v>34</v>
      </c>
      <c r="J15" s="386" t="s">
        <v>37</v>
      </c>
      <c r="K15" s="401" t="s">
        <v>205</v>
      </c>
      <c r="L15" s="342">
        <f t="shared" si="2"/>
        <v>1723387530.6400001</v>
      </c>
      <c r="M15" s="343" t="s">
        <v>211</v>
      </c>
      <c r="N15" s="348"/>
      <c r="O15" s="349"/>
      <c r="P15" s="342">
        <f t="shared" si="0"/>
        <v>1610642552</v>
      </c>
      <c r="Q15" s="345" t="s">
        <v>480</v>
      </c>
      <c r="R15" s="350">
        <v>1610642552</v>
      </c>
      <c r="S15" s="32"/>
      <c r="T15" s="342">
        <f t="shared" si="1"/>
        <v>1610642552</v>
      </c>
      <c r="V15" s="427">
        <v>1723387530.6400001</v>
      </c>
    </row>
    <row r="16" spans="1:22" ht="98.25" customHeight="1" x14ac:dyDescent="0.25">
      <c r="A16" s="90" t="s">
        <v>640</v>
      </c>
      <c r="B16" s="339"/>
      <c r="C16" s="180" t="s">
        <v>641</v>
      </c>
      <c r="D16" s="340" t="s">
        <v>586</v>
      </c>
      <c r="E16" s="340" t="s">
        <v>642</v>
      </c>
      <c r="F16" s="340" t="s">
        <v>9</v>
      </c>
      <c r="G16" s="341" t="s">
        <v>10</v>
      </c>
      <c r="H16" s="340" t="s">
        <v>33</v>
      </c>
      <c r="I16" s="341" t="s">
        <v>34</v>
      </c>
      <c r="J16" s="386" t="s">
        <v>37</v>
      </c>
      <c r="K16" s="401" t="s">
        <v>212</v>
      </c>
      <c r="L16" s="424">
        <f t="shared" si="2"/>
        <v>36816386.831199996</v>
      </c>
      <c r="M16" s="343" t="s">
        <v>213</v>
      </c>
      <c r="N16" s="348"/>
      <c r="O16" s="349"/>
      <c r="P16" s="342">
        <f t="shared" si="0"/>
        <v>34407838.159999996</v>
      </c>
      <c r="Q16" s="345" t="s">
        <v>481</v>
      </c>
      <c r="R16" s="342">
        <v>34407838.159999996</v>
      </c>
      <c r="S16" s="32"/>
      <c r="T16" s="342">
        <f t="shared" si="1"/>
        <v>34407838.159999996</v>
      </c>
      <c r="V16" s="427">
        <v>36816386.831199996</v>
      </c>
    </row>
    <row r="17" spans="1:22" ht="89.25" hidden="1" customHeight="1" x14ac:dyDescent="0.25">
      <c r="A17" s="90" t="s">
        <v>640</v>
      </c>
      <c r="B17" s="339"/>
      <c r="C17" s="180" t="s">
        <v>641</v>
      </c>
      <c r="D17" s="340" t="s">
        <v>586</v>
      </c>
      <c r="E17" s="340" t="s">
        <v>642</v>
      </c>
      <c r="F17" s="340" t="s">
        <v>9</v>
      </c>
      <c r="G17" s="341" t="s">
        <v>10</v>
      </c>
      <c r="H17" s="340" t="s">
        <v>33</v>
      </c>
      <c r="I17" s="341" t="s">
        <v>34</v>
      </c>
      <c r="J17" s="386" t="s">
        <v>37</v>
      </c>
      <c r="K17" s="401" t="s">
        <v>214</v>
      </c>
      <c r="L17" s="342">
        <f t="shared" si="2"/>
        <v>557264240.07000005</v>
      </c>
      <c r="M17" s="343" t="s">
        <v>216</v>
      </c>
      <c r="N17" s="348"/>
      <c r="O17" s="349"/>
      <c r="P17" s="342">
        <f t="shared" si="0"/>
        <v>520807701</v>
      </c>
      <c r="Q17" s="345" t="s">
        <v>482</v>
      </c>
      <c r="R17" s="350">
        <v>520807701</v>
      </c>
      <c r="S17" s="32"/>
      <c r="T17" s="342">
        <f t="shared" si="1"/>
        <v>520807701</v>
      </c>
      <c r="V17" s="427">
        <v>557264240.07000005</v>
      </c>
    </row>
    <row r="18" spans="1:22" ht="90" customHeight="1" x14ac:dyDescent="0.25">
      <c r="A18" s="90" t="s">
        <v>640</v>
      </c>
      <c r="B18" s="339"/>
      <c r="C18" s="180" t="s">
        <v>641</v>
      </c>
      <c r="D18" s="340" t="s">
        <v>586</v>
      </c>
      <c r="E18" s="340" t="s">
        <v>642</v>
      </c>
      <c r="F18" s="340" t="s">
        <v>9</v>
      </c>
      <c r="G18" s="341" t="s">
        <v>10</v>
      </c>
      <c r="H18" s="340" t="s">
        <v>38</v>
      </c>
      <c r="I18" s="341" t="s">
        <v>39</v>
      </c>
      <c r="J18" s="386" t="s">
        <v>42</v>
      </c>
      <c r="K18" s="402" t="s">
        <v>220</v>
      </c>
      <c r="L18" s="424">
        <f t="shared" si="2"/>
        <v>124794100</v>
      </c>
      <c r="M18" s="343" t="s">
        <v>213</v>
      </c>
      <c r="N18" s="348"/>
      <c r="O18" s="349"/>
      <c r="P18" s="342">
        <f t="shared" si="0"/>
        <v>116630000</v>
      </c>
      <c r="Q18" s="347" t="s">
        <v>483</v>
      </c>
      <c r="R18" s="350">
        <v>116630000</v>
      </c>
      <c r="S18" s="32"/>
      <c r="T18" s="342">
        <f t="shared" si="1"/>
        <v>116630000</v>
      </c>
      <c r="V18" s="427">
        <v>124794100</v>
      </c>
    </row>
    <row r="19" spans="1:22" ht="88.5" customHeight="1" x14ac:dyDescent="0.25">
      <c r="A19" s="90" t="s">
        <v>640</v>
      </c>
      <c r="B19" s="339"/>
      <c r="C19" s="180" t="s">
        <v>641</v>
      </c>
      <c r="D19" s="340" t="s">
        <v>586</v>
      </c>
      <c r="E19" s="340" t="s">
        <v>642</v>
      </c>
      <c r="F19" s="340" t="s">
        <v>43</v>
      </c>
      <c r="G19" s="341" t="s">
        <v>44</v>
      </c>
      <c r="H19" s="340" t="s">
        <v>45</v>
      </c>
      <c r="I19" s="341" t="s">
        <v>46</v>
      </c>
      <c r="J19" s="386" t="s">
        <v>49</v>
      </c>
      <c r="K19" s="402" t="s">
        <v>224</v>
      </c>
      <c r="L19" s="424">
        <f t="shared" si="2"/>
        <v>145482134.66880003</v>
      </c>
      <c r="M19" s="343" t="s">
        <v>592</v>
      </c>
      <c r="N19" s="348"/>
      <c r="O19" s="349"/>
      <c r="P19" s="342">
        <f t="shared" si="0"/>
        <v>135964611.84</v>
      </c>
      <c r="Q19" s="347" t="s">
        <v>476</v>
      </c>
      <c r="R19" s="350">
        <v>135964611.84</v>
      </c>
      <c r="S19" s="32"/>
      <c r="T19" s="342">
        <f t="shared" si="1"/>
        <v>135964611.84</v>
      </c>
      <c r="V19" s="427">
        <v>145482134.66880003</v>
      </c>
    </row>
    <row r="20" spans="1:22" ht="82.5" hidden="1" customHeight="1" x14ac:dyDescent="0.25">
      <c r="A20" s="90" t="s">
        <v>640</v>
      </c>
      <c r="B20" s="339"/>
      <c r="C20" s="180" t="s">
        <v>641</v>
      </c>
      <c r="D20" s="340" t="s">
        <v>586</v>
      </c>
      <c r="E20" s="340" t="s">
        <v>642</v>
      </c>
      <c r="F20" s="340" t="s">
        <v>43</v>
      </c>
      <c r="G20" s="341" t="s">
        <v>44</v>
      </c>
      <c r="H20" s="340" t="s">
        <v>595</v>
      </c>
      <c r="I20" s="341" t="s">
        <v>597</v>
      </c>
      <c r="J20" s="386" t="s">
        <v>598</v>
      </c>
      <c r="K20" s="402" t="s">
        <v>599</v>
      </c>
      <c r="L20" s="424">
        <f t="shared" si="2"/>
        <v>53500000</v>
      </c>
      <c r="M20" s="343" t="s">
        <v>225</v>
      </c>
      <c r="N20" s="344"/>
      <c r="O20" s="349"/>
      <c r="P20" s="342">
        <f t="shared" si="0"/>
        <v>50000000</v>
      </c>
      <c r="Q20" s="347" t="s">
        <v>596</v>
      </c>
      <c r="R20" s="351">
        <f>50000000</f>
        <v>50000000</v>
      </c>
      <c r="S20" s="352"/>
      <c r="T20" s="342">
        <f t="shared" si="1"/>
        <v>50000000</v>
      </c>
      <c r="V20" s="427">
        <v>53500000</v>
      </c>
    </row>
    <row r="21" spans="1:22" ht="82.5" hidden="1" customHeight="1" x14ac:dyDescent="0.25">
      <c r="A21" s="90" t="s">
        <v>640</v>
      </c>
      <c r="B21" s="339"/>
      <c r="C21" s="180" t="s">
        <v>641</v>
      </c>
      <c r="D21" s="340" t="s">
        <v>586</v>
      </c>
      <c r="E21" s="340" t="s">
        <v>642</v>
      </c>
      <c r="F21" s="340" t="s">
        <v>43</v>
      </c>
      <c r="G21" s="341" t="s">
        <v>44</v>
      </c>
      <c r="H21" s="340" t="s">
        <v>50</v>
      </c>
      <c r="I21" s="341" t="s">
        <v>51</v>
      </c>
      <c r="J21" s="386" t="s">
        <v>54</v>
      </c>
      <c r="K21" s="402" t="s">
        <v>251</v>
      </c>
      <c r="L21" s="424">
        <f t="shared" si="2"/>
        <v>262074971.60000002</v>
      </c>
      <c r="M21" s="343" t="s">
        <v>225</v>
      </c>
      <c r="N21" s="344"/>
      <c r="O21" s="349"/>
      <c r="P21" s="342">
        <f t="shared" si="0"/>
        <v>244929880</v>
      </c>
      <c r="Q21" s="353" t="s">
        <v>374</v>
      </c>
      <c r="R21" s="354">
        <f>209672880</f>
        <v>209672880</v>
      </c>
      <c r="S21" s="352">
        <v>35257000</v>
      </c>
      <c r="T21" s="342">
        <f t="shared" si="1"/>
        <v>244929880</v>
      </c>
      <c r="V21" s="427">
        <v>262074971.60000002</v>
      </c>
    </row>
    <row r="22" spans="1:22" ht="82.5" hidden="1" customHeight="1" x14ac:dyDescent="0.25">
      <c r="A22" s="90" t="s">
        <v>640</v>
      </c>
      <c r="B22" s="339"/>
      <c r="C22" s="180" t="s">
        <v>641</v>
      </c>
      <c r="D22" s="340" t="s">
        <v>586</v>
      </c>
      <c r="E22" s="340" t="s">
        <v>642</v>
      </c>
      <c r="F22" s="340" t="s">
        <v>43</v>
      </c>
      <c r="G22" s="341" t="s">
        <v>44</v>
      </c>
      <c r="H22" s="340" t="s">
        <v>55</v>
      </c>
      <c r="I22" s="341" t="s">
        <v>56</v>
      </c>
      <c r="J22" s="386" t="s">
        <v>644</v>
      </c>
      <c r="K22" s="402" t="s">
        <v>228</v>
      </c>
      <c r="L22" s="424">
        <f t="shared" si="2"/>
        <v>50443981.752599999</v>
      </c>
      <c r="M22" s="343" t="s">
        <v>225</v>
      </c>
      <c r="N22" s="348"/>
      <c r="O22" s="349"/>
      <c r="P22" s="342">
        <f t="shared" si="0"/>
        <v>47143908.18</v>
      </c>
      <c r="Q22" s="347" t="s">
        <v>372</v>
      </c>
      <c r="R22" s="346">
        <f>38150000</f>
        <v>38150000</v>
      </c>
      <c r="S22" s="355">
        <v>8993908.1799999997</v>
      </c>
      <c r="T22" s="342">
        <f t="shared" si="1"/>
        <v>47143908.18</v>
      </c>
      <c r="V22" s="426">
        <v>50443981.75</v>
      </c>
    </row>
    <row r="23" spans="1:22" ht="82.5" hidden="1" customHeight="1" x14ac:dyDescent="0.25">
      <c r="A23" s="90" t="s">
        <v>640</v>
      </c>
      <c r="B23" s="339"/>
      <c r="C23" s="180" t="s">
        <v>641</v>
      </c>
      <c r="D23" s="340" t="s">
        <v>586</v>
      </c>
      <c r="E23" s="340" t="s">
        <v>642</v>
      </c>
      <c r="F23" s="340" t="s">
        <v>43</v>
      </c>
      <c r="G23" s="341" t="s">
        <v>44</v>
      </c>
      <c r="H23" s="340" t="s">
        <v>55</v>
      </c>
      <c r="I23" s="341" t="s">
        <v>56</v>
      </c>
      <c r="J23" s="386" t="s">
        <v>644</v>
      </c>
      <c r="K23" s="402" t="s">
        <v>229</v>
      </c>
      <c r="L23" s="424">
        <f t="shared" si="2"/>
        <v>49917640</v>
      </c>
      <c r="M23" s="343" t="s">
        <v>225</v>
      </c>
      <c r="N23" s="348"/>
      <c r="O23" s="349"/>
      <c r="P23" s="342">
        <f t="shared" si="0"/>
        <v>46652000</v>
      </c>
      <c r="Q23" s="347" t="s">
        <v>372</v>
      </c>
      <c r="R23" s="346">
        <v>46652000</v>
      </c>
      <c r="S23" s="36"/>
      <c r="T23" s="342">
        <f t="shared" si="1"/>
        <v>46652000</v>
      </c>
      <c r="V23" s="427">
        <v>49917640</v>
      </c>
    </row>
    <row r="24" spans="1:22" ht="82.5" hidden="1" customHeight="1" x14ac:dyDescent="0.25">
      <c r="A24" s="90" t="s">
        <v>640</v>
      </c>
      <c r="B24" s="339"/>
      <c r="C24" s="180" t="s">
        <v>641</v>
      </c>
      <c r="D24" s="340" t="s">
        <v>586</v>
      </c>
      <c r="E24" s="340" t="s">
        <v>642</v>
      </c>
      <c r="F24" s="340" t="s">
        <v>43</v>
      </c>
      <c r="G24" s="341" t="s">
        <v>44</v>
      </c>
      <c r="H24" s="340" t="s">
        <v>55</v>
      </c>
      <c r="I24" s="341" t="s">
        <v>56</v>
      </c>
      <c r="J24" s="386" t="s">
        <v>644</v>
      </c>
      <c r="K24" s="402" t="s">
        <v>231</v>
      </c>
      <c r="L24" s="424">
        <f t="shared" si="2"/>
        <v>39798584.730000004</v>
      </c>
      <c r="M24" s="343" t="s">
        <v>225</v>
      </c>
      <c r="N24" s="348"/>
      <c r="O24" s="349"/>
      <c r="P24" s="342">
        <f t="shared" si="0"/>
        <v>37194939</v>
      </c>
      <c r="Q24" s="347" t="s">
        <v>372</v>
      </c>
      <c r="R24" s="350">
        <v>37194939</v>
      </c>
      <c r="S24" s="36"/>
      <c r="T24" s="342">
        <f t="shared" si="1"/>
        <v>37194939</v>
      </c>
      <c r="V24" s="427">
        <v>39798584.730000004</v>
      </c>
    </row>
    <row r="25" spans="1:22" ht="82.5" hidden="1" customHeight="1" x14ac:dyDescent="0.25">
      <c r="A25" s="90" t="s">
        <v>640</v>
      </c>
      <c r="B25" s="339"/>
      <c r="C25" s="180" t="s">
        <v>641</v>
      </c>
      <c r="D25" s="340" t="s">
        <v>586</v>
      </c>
      <c r="E25" s="340" t="s">
        <v>642</v>
      </c>
      <c r="F25" s="340" t="s">
        <v>43</v>
      </c>
      <c r="G25" s="341" t="s">
        <v>44</v>
      </c>
      <c r="H25" s="340" t="s">
        <v>59</v>
      </c>
      <c r="I25" s="341" t="s">
        <v>60</v>
      </c>
      <c r="J25" s="386" t="s">
        <v>63</v>
      </c>
      <c r="K25" s="402" t="s">
        <v>264</v>
      </c>
      <c r="L25" s="424">
        <f t="shared" si="2"/>
        <v>32637112.586600002</v>
      </c>
      <c r="M25" s="343" t="s">
        <v>225</v>
      </c>
      <c r="N25" s="344"/>
      <c r="O25" s="349"/>
      <c r="P25" s="342">
        <f t="shared" si="0"/>
        <v>30501974.379999999</v>
      </c>
      <c r="Q25" s="347" t="s">
        <v>373</v>
      </c>
      <c r="R25" s="346">
        <f>17501974.38</f>
        <v>17501974.379999999</v>
      </c>
      <c r="S25" s="356">
        <v>13000000</v>
      </c>
      <c r="T25" s="342">
        <f t="shared" si="1"/>
        <v>30501974.379999999</v>
      </c>
      <c r="V25" s="427">
        <v>32637112.59</v>
      </c>
    </row>
    <row r="26" spans="1:22" ht="101.25" hidden="1" customHeight="1" x14ac:dyDescent="0.25">
      <c r="A26" s="90" t="s">
        <v>640</v>
      </c>
      <c r="B26" s="339"/>
      <c r="C26" s="180" t="s">
        <v>641</v>
      </c>
      <c r="D26" s="340" t="s">
        <v>586</v>
      </c>
      <c r="E26" s="340" t="s">
        <v>642</v>
      </c>
      <c r="F26" s="340" t="s">
        <v>64</v>
      </c>
      <c r="G26" s="341" t="s">
        <v>65</v>
      </c>
      <c r="H26" s="340" t="s">
        <v>66</v>
      </c>
      <c r="I26" s="341" t="s">
        <v>67</v>
      </c>
      <c r="J26" s="386" t="s">
        <v>70</v>
      </c>
      <c r="K26" s="402" t="s">
        <v>261</v>
      </c>
      <c r="L26" s="424">
        <f t="shared" si="2"/>
        <v>64200000.000000007</v>
      </c>
      <c r="M26" s="343" t="s">
        <v>225</v>
      </c>
      <c r="N26" s="344"/>
      <c r="O26" s="349"/>
      <c r="P26" s="342">
        <f t="shared" si="0"/>
        <v>60000000</v>
      </c>
      <c r="Q26" s="347" t="s">
        <v>373</v>
      </c>
      <c r="R26" s="357"/>
      <c r="S26" s="352">
        <v>60000000</v>
      </c>
      <c r="T26" s="342">
        <f t="shared" si="1"/>
        <v>60000000</v>
      </c>
      <c r="V26" s="427">
        <v>64200000.000000007</v>
      </c>
    </row>
    <row r="27" spans="1:22" ht="101.25" hidden="1" customHeight="1" x14ac:dyDescent="0.25">
      <c r="A27" s="90" t="s">
        <v>640</v>
      </c>
      <c r="B27" s="339"/>
      <c r="C27" s="180" t="s">
        <v>641</v>
      </c>
      <c r="D27" s="340" t="s">
        <v>586</v>
      </c>
      <c r="E27" s="340" t="s">
        <v>642</v>
      </c>
      <c r="F27" s="340" t="s">
        <v>64</v>
      </c>
      <c r="G27" s="341" t="s">
        <v>65</v>
      </c>
      <c r="H27" s="340" t="s">
        <v>71</v>
      </c>
      <c r="I27" s="341" t="s">
        <v>72</v>
      </c>
      <c r="J27" s="386" t="s">
        <v>75</v>
      </c>
      <c r="K27" s="402" t="s">
        <v>262</v>
      </c>
      <c r="L27" s="424">
        <f t="shared" si="2"/>
        <v>162838481.5332</v>
      </c>
      <c r="M27" s="343" t="s">
        <v>225</v>
      </c>
      <c r="N27" s="344"/>
      <c r="O27" s="349"/>
      <c r="P27" s="342">
        <f t="shared" si="0"/>
        <v>152185496.75999999</v>
      </c>
      <c r="Q27" s="347" t="s">
        <v>373</v>
      </c>
      <c r="R27" s="358">
        <f>142185496.76</f>
        <v>142185496.75999999</v>
      </c>
      <c r="S27" s="356">
        <v>10000000</v>
      </c>
      <c r="T27" s="342">
        <f t="shared" si="1"/>
        <v>152185496.75999999</v>
      </c>
      <c r="V27" s="427">
        <v>162838481.53</v>
      </c>
    </row>
    <row r="28" spans="1:22" ht="93.75" hidden="1" customHeight="1" x14ac:dyDescent="0.25">
      <c r="A28" s="90" t="s">
        <v>640</v>
      </c>
      <c r="B28" s="339"/>
      <c r="C28" s="180" t="s">
        <v>641</v>
      </c>
      <c r="D28" s="340" t="s">
        <v>586</v>
      </c>
      <c r="E28" s="340" t="s">
        <v>642</v>
      </c>
      <c r="F28" s="340" t="s">
        <v>64</v>
      </c>
      <c r="G28" s="341" t="s">
        <v>65</v>
      </c>
      <c r="H28" s="340" t="s">
        <v>76</v>
      </c>
      <c r="I28" s="341" t="s">
        <v>77</v>
      </c>
      <c r="J28" s="386" t="s">
        <v>645</v>
      </c>
      <c r="K28" s="402" t="s">
        <v>242</v>
      </c>
      <c r="L28" s="424">
        <f t="shared" si="2"/>
        <v>181079511.16</v>
      </c>
      <c r="M28" s="343" t="s">
        <v>225</v>
      </c>
      <c r="N28" s="344"/>
      <c r="O28" s="349"/>
      <c r="P28" s="342">
        <f t="shared" si="0"/>
        <v>169233188</v>
      </c>
      <c r="Q28" s="347" t="s">
        <v>373</v>
      </c>
      <c r="R28" s="358">
        <f>156233188</f>
        <v>156233188</v>
      </c>
      <c r="S28" s="356">
        <v>13000000</v>
      </c>
      <c r="T28" s="342">
        <f t="shared" si="1"/>
        <v>169233188</v>
      </c>
      <c r="V28" s="427">
        <v>181079511.16</v>
      </c>
    </row>
    <row r="29" spans="1:22" ht="82.5" hidden="1" customHeight="1" x14ac:dyDescent="0.25">
      <c r="A29" s="90" t="s">
        <v>640</v>
      </c>
      <c r="B29" s="339"/>
      <c r="C29" s="180" t="s">
        <v>641</v>
      </c>
      <c r="D29" s="340" t="s">
        <v>586</v>
      </c>
      <c r="E29" s="340" t="s">
        <v>642</v>
      </c>
      <c r="F29" s="340" t="s">
        <v>64</v>
      </c>
      <c r="G29" s="341" t="s">
        <v>65</v>
      </c>
      <c r="H29" s="340" t="s">
        <v>80</v>
      </c>
      <c r="I29" s="341" t="s">
        <v>81</v>
      </c>
      <c r="J29" s="386" t="s">
        <v>84</v>
      </c>
      <c r="K29" s="402" t="s">
        <v>257</v>
      </c>
      <c r="L29" s="424">
        <f t="shared" si="2"/>
        <v>51525291.139000006</v>
      </c>
      <c r="M29" s="343" t="s">
        <v>225</v>
      </c>
      <c r="N29" s="344"/>
      <c r="O29" s="349"/>
      <c r="P29" s="342">
        <f t="shared" si="0"/>
        <v>48154477.700000003</v>
      </c>
      <c r="Q29" s="347" t="s">
        <v>373</v>
      </c>
      <c r="R29" s="358">
        <f>35154477.7</f>
        <v>35154477.700000003</v>
      </c>
      <c r="S29" s="356">
        <v>13000000</v>
      </c>
      <c r="T29" s="342">
        <f t="shared" si="1"/>
        <v>48154477.700000003</v>
      </c>
      <c r="V29" s="427">
        <v>51525291.140000001</v>
      </c>
    </row>
    <row r="30" spans="1:22" ht="82.5" hidden="1" customHeight="1" x14ac:dyDescent="0.25">
      <c r="A30" s="90" t="s">
        <v>640</v>
      </c>
      <c r="B30" s="339"/>
      <c r="C30" s="180" t="s">
        <v>641</v>
      </c>
      <c r="D30" s="340" t="s">
        <v>586</v>
      </c>
      <c r="E30" s="340" t="s">
        <v>642</v>
      </c>
      <c r="F30" s="340" t="s">
        <v>64</v>
      </c>
      <c r="G30" s="341" t="s">
        <v>65</v>
      </c>
      <c r="H30" s="340" t="s">
        <v>85</v>
      </c>
      <c r="I30" s="341" t="s">
        <v>86</v>
      </c>
      <c r="J30" s="386" t="s">
        <v>89</v>
      </c>
      <c r="K30" s="402" t="s">
        <v>245</v>
      </c>
      <c r="L30" s="424">
        <f t="shared" si="2"/>
        <v>50109425.483900003</v>
      </c>
      <c r="M30" s="343" t="s">
        <v>225</v>
      </c>
      <c r="N30" s="344"/>
      <c r="O30" s="349"/>
      <c r="P30" s="342">
        <f t="shared" si="0"/>
        <v>46831238.770000003</v>
      </c>
      <c r="Q30" s="347" t="s">
        <v>373</v>
      </c>
      <c r="R30" s="350">
        <v>46831238.770000003</v>
      </c>
      <c r="S30" s="36"/>
      <c r="T30" s="342">
        <f t="shared" si="1"/>
        <v>46831238.770000003</v>
      </c>
      <c r="V30" s="427">
        <v>50109425.479999997</v>
      </c>
    </row>
    <row r="31" spans="1:22" ht="82.5" hidden="1" customHeight="1" x14ac:dyDescent="0.25">
      <c r="A31" s="90" t="s">
        <v>640</v>
      </c>
      <c r="B31" s="339"/>
      <c r="C31" s="180" t="s">
        <v>641</v>
      </c>
      <c r="D31" s="340" t="s">
        <v>586</v>
      </c>
      <c r="E31" s="340" t="s">
        <v>642</v>
      </c>
      <c r="F31" s="340" t="s">
        <v>64</v>
      </c>
      <c r="G31" s="341" t="s">
        <v>65</v>
      </c>
      <c r="H31" s="340" t="s">
        <v>90</v>
      </c>
      <c r="I31" s="341" t="s">
        <v>91</v>
      </c>
      <c r="J31" s="386" t="s">
        <v>94</v>
      </c>
      <c r="K31" s="402" t="s">
        <v>266</v>
      </c>
      <c r="L31" s="424">
        <f t="shared" si="2"/>
        <v>39013547.782700002</v>
      </c>
      <c r="M31" s="343" t="s">
        <v>225</v>
      </c>
      <c r="N31" s="344"/>
      <c r="O31" s="349"/>
      <c r="P31" s="342">
        <f t="shared" si="0"/>
        <v>36461259.609999999</v>
      </c>
      <c r="Q31" s="347" t="s">
        <v>373</v>
      </c>
      <c r="R31" s="358">
        <f>26461259.61</f>
        <v>26461259.609999999</v>
      </c>
      <c r="S31" s="356">
        <v>10000000</v>
      </c>
      <c r="T31" s="342">
        <f t="shared" si="1"/>
        <v>36461259.609999999</v>
      </c>
      <c r="V31" s="427">
        <v>39013547.780000001</v>
      </c>
    </row>
    <row r="32" spans="1:22" ht="82.5" hidden="1" customHeight="1" x14ac:dyDescent="0.25">
      <c r="A32" s="90" t="s">
        <v>640</v>
      </c>
      <c r="B32" s="339"/>
      <c r="C32" s="180" t="s">
        <v>641</v>
      </c>
      <c r="D32" s="340" t="s">
        <v>586</v>
      </c>
      <c r="E32" s="340" t="s">
        <v>642</v>
      </c>
      <c r="F32" s="340" t="s">
        <v>64</v>
      </c>
      <c r="G32" s="341" t="s">
        <v>65</v>
      </c>
      <c r="H32" s="340" t="s">
        <v>95</v>
      </c>
      <c r="I32" s="341" t="s">
        <v>96</v>
      </c>
      <c r="J32" s="386" t="s">
        <v>99</v>
      </c>
      <c r="K32" s="402" t="s">
        <v>267</v>
      </c>
      <c r="L32" s="424">
        <f t="shared" si="2"/>
        <v>57297984.067400001</v>
      </c>
      <c r="M32" s="343" t="s">
        <v>225</v>
      </c>
      <c r="N32" s="344"/>
      <c r="O32" s="349"/>
      <c r="P32" s="342">
        <f t="shared" si="0"/>
        <v>53549517.82</v>
      </c>
      <c r="Q32" s="347" t="s">
        <v>373</v>
      </c>
      <c r="R32" s="358">
        <v>53549517.82</v>
      </c>
      <c r="S32" s="36"/>
      <c r="T32" s="342">
        <f t="shared" si="1"/>
        <v>53549517.82</v>
      </c>
      <c r="V32" s="427">
        <v>57297984.07</v>
      </c>
    </row>
    <row r="33" spans="1:22" ht="82.5" customHeight="1" x14ac:dyDescent="0.25">
      <c r="A33" s="90" t="s">
        <v>640</v>
      </c>
      <c r="B33" s="339"/>
      <c r="C33" s="180" t="s">
        <v>641</v>
      </c>
      <c r="D33" s="340" t="s">
        <v>586</v>
      </c>
      <c r="E33" s="340" t="s">
        <v>642</v>
      </c>
      <c r="F33" s="340" t="s">
        <v>64</v>
      </c>
      <c r="G33" s="341" t="s">
        <v>65</v>
      </c>
      <c r="H33" s="340" t="s">
        <v>95</v>
      </c>
      <c r="I33" s="341" t="s">
        <v>96</v>
      </c>
      <c r="J33" s="386" t="s">
        <v>99</v>
      </c>
      <c r="K33" s="402" t="s">
        <v>267</v>
      </c>
      <c r="L33" s="424">
        <f t="shared" si="2"/>
        <v>57297986.400000006</v>
      </c>
      <c r="M33" s="343" t="s">
        <v>368</v>
      </c>
      <c r="N33" s="344"/>
      <c r="O33" s="349"/>
      <c r="P33" s="342">
        <f t="shared" si="0"/>
        <v>53549520</v>
      </c>
      <c r="Q33" s="347" t="s">
        <v>373</v>
      </c>
      <c r="R33" s="358">
        <v>53549520</v>
      </c>
      <c r="S33" s="32"/>
      <c r="T33" s="342">
        <f t="shared" si="1"/>
        <v>53549520</v>
      </c>
      <c r="V33" s="427">
        <v>57297986.400000006</v>
      </c>
    </row>
    <row r="34" spans="1:22" ht="82.5" hidden="1" customHeight="1" x14ac:dyDescent="0.25">
      <c r="A34" s="90" t="s">
        <v>640</v>
      </c>
      <c r="B34" s="339"/>
      <c r="C34" s="180" t="s">
        <v>641</v>
      </c>
      <c r="D34" s="340" t="s">
        <v>586</v>
      </c>
      <c r="E34" s="340" t="s">
        <v>642</v>
      </c>
      <c r="F34" s="340" t="s">
        <v>64</v>
      </c>
      <c r="G34" s="341" t="s">
        <v>65</v>
      </c>
      <c r="H34" s="340" t="s">
        <v>100</v>
      </c>
      <c r="I34" s="341" t="s">
        <v>101</v>
      </c>
      <c r="J34" s="386" t="s">
        <v>104</v>
      </c>
      <c r="K34" s="402" t="s">
        <v>268</v>
      </c>
      <c r="L34" s="424">
        <f t="shared" si="2"/>
        <v>200119665.51460001</v>
      </c>
      <c r="M34" s="343" t="s">
        <v>225</v>
      </c>
      <c r="N34" s="344"/>
      <c r="O34" s="349"/>
      <c r="P34" s="342">
        <f t="shared" si="0"/>
        <v>187027724.78</v>
      </c>
      <c r="Q34" s="347" t="s">
        <v>373</v>
      </c>
      <c r="R34" s="358">
        <f>157027724.78</f>
        <v>157027724.78</v>
      </c>
      <c r="S34" s="352">
        <v>30000000</v>
      </c>
      <c r="T34" s="342">
        <f t="shared" si="1"/>
        <v>187027724.78</v>
      </c>
      <c r="V34" s="427">
        <v>200119665.50999999</v>
      </c>
    </row>
    <row r="35" spans="1:22" ht="121.5" hidden="1" customHeight="1" x14ac:dyDescent="0.25">
      <c r="A35" s="90" t="s">
        <v>640</v>
      </c>
      <c r="B35" s="339"/>
      <c r="C35" s="180" t="s">
        <v>641</v>
      </c>
      <c r="D35" s="340" t="s">
        <v>586</v>
      </c>
      <c r="E35" s="340" t="s">
        <v>642</v>
      </c>
      <c r="F35" s="340" t="s">
        <v>64</v>
      </c>
      <c r="G35" s="341" t="s">
        <v>65</v>
      </c>
      <c r="H35" s="340" t="s">
        <v>105</v>
      </c>
      <c r="I35" s="341" t="s">
        <v>106</v>
      </c>
      <c r="J35" s="386" t="s">
        <v>109</v>
      </c>
      <c r="K35" s="402" t="s">
        <v>270</v>
      </c>
      <c r="L35" s="424">
        <f t="shared" si="2"/>
        <v>42609856.420400001</v>
      </c>
      <c r="M35" s="343" t="s">
        <v>225</v>
      </c>
      <c r="N35" s="344"/>
      <c r="O35" s="349"/>
      <c r="P35" s="342">
        <f t="shared" si="0"/>
        <v>39822295.719999999</v>
      </c>
      <c r="Q35" s="347" t="s">
        <v>373</v>
      </c>
      <c r="R35" s="358">
        <f>9822295.72</f>
        <v>9822295.7200000007</v>
      </c>
      <c r="S35" s="352">
        <v>30000000</v>
      </c>
      <c r="T35" s="342">
        <f t="shared" si="1"/>
        <v>39822295.719999999</v>
      </c>
      <c r="V35" s="427">
        <v>42609856.420000002</v>
      </c>
    </row>
    <row r="36" spans="1:22" ht="82.5" hidden="1" customHeight="1" x14ac:dyDescent="0.25">
      <c r="A36" s="90" t="s">
        <v>640</v>
      </c>
      <c r="B36" s="339"/>
      <c r="C36" s="180" t="s">
        <v>641</v>
      </c>
      <c r="D36" s="340" t="s">
        <v>586</v>
      </c>
      <c r="E36" s="340" t="s">
        <v>642</v>
      </c>
      <c r="F36" s="340" t="s">
        <v>64</v>
      </c>
      <c r="G36" s="341" t="s">
        <v>65</v>
      </c>
      <c r="H36" s="340" t="s">
        <v>110</v>
      </c>
      <c r="I36" s="341" t="s">
        <v>111</v>
      </c>
      <c r="J36" s="386" t="s">
        <v>114</v>
      </c>
      <c r="K36" s="402" t="s">
        <v>255</v>
      </c>
      <c r="L36" s="424">
        <f t="shared" si="2"/>
        <v>103936597.98220001</v>
      </c>
      <c r="M36" s="343" t="s">
        <v>225</v>
      </c>
      <c r="N36" s="344"/>
      <c r="O36" s="349"/>
      <c r="P36" s="342">
        <f t="shared" si="0"/>
        <v>97137007.460000008</v>
      </c>
      <c r="Q36" s="347" t="s">
        <v>373</v>
      </c>
      <c r="R36" s="358">
        <f>84503645.2</f>
        <v>84503645.200000003</v>
      </c>
      <c r="S36" s="356">
        <v>12633362.26</v>
      </c>
      <c r="T36" s="342">
        <f t="shared" si="1"/>
        <v>97137007.460000008</v>
      </c>
      <c r="V36" s="427">
        <v>103936597.98</v>
      </c>
    </row>
    <row r="37" spans="1:22" ht="82.5" customHeight="1" x14ac:dyDescent="0.25">
      <c r="A37" s="90" t="s">
        <v>640</v>
      </c>
      <c r="B37" s="339"/>
      <c r="C37" s="180" t="s">
        <v>641</v>
      </c>
      <c r="D37" s="340" t="s">
        <v>586</v>
      </c>
      <c r="E37" s="340" t="s">
        <v>642</v>
      </c>
      <c r="F37" s="340" t="s">
        <v>64</v>
      </c>
      <c r="G37" s="341" t="s">
        <v>65</v>
      </c>
      <c r="H37" s="340" t="s">
        <v>115</v>
      </c>
      <c r="I37" s="341" t="s">
        <v>116</v>
      </c>
      <c r="J37" s="386" t="s">
        <v>119</v>
      </c>
      <c r="K37" s="402" t="s">
        <v>234</v>
      </c>
      <c r="L37" s="424">
        <f t="shared" si="2"/>
        <v>12922604</v>
      </c>
      <c r="M37" s="343" t="s">
        <v>368</v>
      </c>
      <c r="N37" s="344"/>
      <c r="O37" s="349"/>
      <c r="P37" s="342">
        <f t="shared" si="0"/>
        <v>12077200</v>
      </c>
      <c r="Q37" s="347" t="s">
        <v>373</v>
      </c>
      <c r="R37" s="350">
        <v>12077200</v>
      </c>
      <c r="S37" s="32"/>
      <c r="T37" s="342">
        <f t="shared" si="1"/>
        <v>12077200</v>
      </c>
      <c r="V37" s="427">
        <v>12922604</v>
      </c>
    </row>
    <row r="38" spans="1:22" ht="82.5" hidden="1" customHeight="1" x14ac:dyDescent="0.25">
      <c r="A38" s="90" t="s">
        <v>640</v>
      </c>
      <c r="B38" s="339"/>
      <c r="C38" s="180" t="s">
        <v>641</v>
      </c>
      <c r="D38" s="340" t="s">
        <v>586</v>
      </c>
      <c r="E38" s="340" t="s">
        <v>642</v>
      </c>
      <c r="F38" s="340" t="s">
        <v>64</v>
      </c>
      <c r="G38" s="341" t="s">
        <v>65</v>
      </c>
      <c r="H38" s="340" t="s">
        <v>610</v>
      </c>
      <c r="I38" s="341" t="s">
        <v>120</v>
      </c>
      <c r="J38" s="386" t="s">
        <v>123</v>
      </c>
      <c r="K38" s="402" t="s">
        <v>271</v>
      </c>
      <c r="L38" s="424">
        <f t="shared" si="2"/>
        <v>26475010</v>
      </c>
      <c r="M38" s="343" t="s">
        <v>225</v>
      </c>
      <c r="N38" s="344"/>
      <c r="O38" s="349"/>
      <c r="P38" s="342">
        <f t="shared" si="0"/>
        <v>24743000</v>
      </c>
      <c r="Q38" s="347" t="s">
        <v>373</v>
      </c>
      <c r="R38" s="357"/>
      <c r="S38" s="352">
        <v>24743000</v>
      </c>
      <c r="T38" s="342">
        <f t="shared" si="1"/>
        <v>24743000</v>
      </c>
      <c r="V38" s="427">
        <v>26475010</v>
      </c>
    </row>
    <row r="39" spans="1:22" ht="115.5" customHeight="1" x14ac:dyDescent="0.25">
      <c r="A39" s="90" t="s">
        <v>640</v>
      </c>
      <c r="B39" s="339"/>
      <c r="C39" s="180" t="s">
        <v>641</v>
      </c>
      <c r="D39" s="340" t="s">
        <v>586</v>
      </c>
      <c r="E39" s="340" t="s">
        <v>642</v>
      </c>
      <c r="F39" s="340" t="s">
        <v>64</v>
      </c>
      <c r="G39" s="341" t="s">
        <v>65</v>
      </c>
      <c r="H39" s="340" t="s">
        <v>124</v>
      </c>
      <c r="I39" s="341" t="s">
        <v>125</v>
      </c>
      <c r="J39" s="386" t="s">
        <v>646</v>
      </c>
      <c r="K39" s="402" t="s">
        <v>236</v>
      </c>
      <c r="L39" s="424">
        <f t="shared" si="2"/>
        <v>49451120</v>
      </c>
      <c r="M39" s="343" t="s">
        <v>368</v>
      </c>
      <c r="N39" s="348"/>
      <c r="O39" s="349"/>
      <c r="P39" s="342">
        <f t="shared" si="0"/>
        <v>46216000</v>
      </c>
      <c r="Q39" s="347" t="s">
        <v>478</v>
      </c>
      <c r="R39" s="350">
        <v>46216000</v>
      </c>
      <c r="S39" s="32"/>
      <c r="T39" s="342">
        <f t="shared" si="1"/>
        <v>46216000</v>
      </c>
      <c r="V39" s="427">
        <v>49451120</v>
      </c>
    </row>
    <row r="40" spans="1:22" ht="82.5" hidden="1" customHeight="1" x14ac:dyDescent="0.25">
      <c r="A40" s="90" t="s">
        <v>640</v>
      </c>
      <c r="B40" s="339"/>
      <c r="C40" s="180" t="s">
        <v>641</v>
      </c>
      <c r="D40" s="340" t="s">
        <v>586</v>
      </c>
      <c r="E40" s="340" t="s">
        <v>642</v>
      </c>
      <c r="F40" s="340" t="s">
        <v>64</v>
      </c>
      <c r="G40" s="341" t="s">
        <v>65</v>
      </c>
      <c r="H40" s="340" t="s">
        <v>128</v>
      </c>
      <c r="I40" s="341" t="s">
        <v>56</v>
      </c>
      <c r="J40" s="386" t="s">
        <v>131</v>
      </c>
      <c r="K40" s="402" t="s">
        <v>239</v>
      </c>
      <c r="L40" s="425">
        <f t="shared" si="2"/>
        <v>151764788.37740001</v>
      </c>
      <c r="M40" s="349" t="s">
        <v>225</v>
      </c>
      <c r="N40" s="359"/>
      <c r="O40" s="349"/>
      <c r="P40" s="342">
        <f t="shared" si="0"/>
        <v>141836250.81999999</v>
      </c>
      <c r="Q40" s="360" t="s">
        <v>477</v>
      </c>
      <c r="R40" s="361">
        <v>141836250.81999999</v>
      </c>
      <c r="S40" s="36"/>
      <c r="T40" s="342">
        <f t="shared" si="1"/>
        <v>141836250.81999999</v>
      </c>
      <c r="V40" s="427">
        <v>151764788.38</v>
      </c>
    </row>
    <row r="41" spans="1:22" ht="82.5" customHeight="1" x14ac:dyDescent="0.25">
      <c r="A41" s="90" t="s">
        <v>640</v>
      </c>
      <c r="B41" s="339"/>
      <c r="C41" s="180" t="s">
        <v>641</v>
      </c>
      <c r="D41" s="340" t="s">
        <v>586</v>
      </c>
      <c r="E41" s="340" t="s">
        <v>642</v>
      </c>
      <c r="F41" s="340" t="s">
        <v>64</v>
      </c>
      <c r="G41" s="341" t="s">
        <v>65</v>
      </c>
      <c r="H41" s="340" t="s">
        <v>128</v>
      </c>
      <c r="I41" s="341" t="s">
        <v>56</v>
      </c>
      <c r="J41" s="386" t="s">
        <v>131</v>
      </c>
      <c r="K41" s="402" t="s">
        <v>240</v>
      </c>
      <c r="L41" s="425">
        <f t="shared" si="2"/>
        <v>65721005.000000007</v>
      </c>
      <c r="M41" s="349" t="s">
        <v>368</v>
      </c>
      <c r="N41" s="362"/>
      <c r="O41" s="349"/>
      <c r="P41" s="342">
        <f t="shared" si="0"/>
        <v>61421500</v>
      </c>
      <c r="Q41" s="360" t="s">
        <v>476</v>
      </c>
      <c r="R41" s="361">
        <v>61421500</v>
      </c>
      <c r="S41" s="32"/>
      <c r="T41" s="342">
        <f t="shared" si="1"/>
        <v>61421500</v>
      </c>
      <c r="V41" s="427">
        <v>65721005.000000007</v>
      </c>
    </row>
    <row r="42" spans="1:22" ht="95.25" hidden="1" customHeight="1" x14ac:dyDescent="0.25">
      <c r="A42" s="90" t="s">
        <v>640</v>
      </c>
      <c r="B42" s="21"/>
      <c r="C42" s="180" t="s">
        <v>641</v>
      </c>
      <c r="D42" s="340" t="s">
        <v>586</v>
      </c>
      <c r="E42" s="340" t="s">
        <v>642</v>
      </c>
      <c r="F42" s="340" t="s">
        <v>64</v>
      </c>
      <c r="G42" s="341" t="s">
        <v>65</v>
      </c>
      <c r="H42" s="340" t="s">
        <v>132</v>
      </c>
      <c r="I42" s="341" t="s">
        <v>133</v>
      </c>
      <c r="J42" s="386" t="s">
        <v>136</v>
      </c>
      <c r="K42" s="402" t="s">
        <v>260</v>
      </c>
      <c r="L42" s="425">
        <f t="shared" si="2"/>
        <v>126094991.02000001</v>
      </c>
      <c r="M42" s="349" t="s">
        <v>225</v>
      </c>
      <c r="N42" s="362"/>
      <c r="O42" s="349"/>
      <c r="P42" s="342">
        <f t="shared" si="0"/>
        <v>117845786</v>
      </c>
      <c r="Q42" s="347" t="s">
        <v>373</v>
      </c>
      <c r="R42" s="363">
        <v>117845786</v>
      </c>
      <c r="S42" s="36"/>
      <c r="T42" s="342">
        <f t="shared" si="1"/>
        <v>117845786</v>
      </c>
      <c r="V42" s="427">
        <v>126094991.02000001</v>
      </c>
    </row>
    <row r="43" spans="1:22" hidden="1" x14ac:dyDescent="0.25">
      <c r="A43" s="364"/>
      <c r="L43" s="381">
        <f>SUM(L7:L42)</f>
        <v>142111247083.34207</v>
      </c>
      <c r="P43" s="18">
        <f>SUM(P7:P42)</f>
        <v>132814249610.60002</v>
      </c>
      <c r="R43" s="322">
        <f t="shared" ref="R43" si="3">SUM(R7:R42)</f>
        <v>132553622340.16002</v>
      </c>
      <c r="S43" s="322">
        <f>SUM(S7:S42)</f>
        <v>260627270.44</v>
      </c>
      <c r="T43" s="322">
        <f>SUM(T7:T42)</f>
        <v>132814249610.60002</v>
      </c>
      <c r="V43" s="427">
        <v>142111247083.34207</v>
      </c>
    </row>
    <row r="44" spans="1:22" hidden="1" x14ac:dyDescent="0.25">
      <c r="L44" s="381"/>
      <c r="P44" s="18"/>
      <c r="S44" s="34"/>
      <c r="T44" s="322"/>
    </row>
    <row r="45" spans="1:22" hidden="1" x14ac:dyDescent="0.25">
      <c r="L45" s="381"/>
      <c r="P45" s="18"/>
      <c r="S45" s="34"/>
      <c r="T45" s="322"/>
    </row>
    <row r="46" spans="1:22" hidden="1" x14ac:dyDescent="0.25">
      <c r="L46" s="381"/>
      <c r="P46" s="18"/>
      <c r="S46" s="34"/>
      <c r="T46" s="322"/>
    </row>
    <row r="47" spans="1:22" hidden="1" x14ac:dyDescent="0.25">
      <c r="L47" s="381"/>
      <c r="P47" s="18"/>
      <c r="S47" s="34"/>
      <c r="T47" s="322"/>
    </row>
    <row r="48" spans="1:22" hidden="1" x14ac:dyDescent="0.25">
      <c r="J48" s="383" t="s">
        <v>647</v>
      </c>
      <c r="K48" s="391">
        <v>1370622674.5599999</v>
      </c>
      <c r="L48" s="381"/>
      <c r="M48"/>
      <c r="N48"/>
      <c r="P48" s="18"/>
      <c r="S48" s="34"/>
      <c r="T48" s="322"/>
    </row>
    <row r="49" spans="10:20" hidden="1" x14ac:dyDescent="0.25">
      <c r="K49" s="391"/>
      <c r="L49" s="381"/>
      <c r="M49"/>
      <c r="N49"/>
      <c r="P49" s="18"/>
      <c r="S49" s="34"/>
      <c r="T49" s="322"/>
    </row>
    <row r="50" spans="10:20" hidden="1" x14ac:dyDescent="0.25">
      <c r="K50" s="392"/>
      <c r="L50" s="381"/>
      <c r="M50"/>
      <c r="N50"/>
      <c r="P50" s="18"/>
      <c r="S50" s="34"/>
      <c r="T50" s="322"/>
    </row>
    <row r="51" spans="10:20" hidden="1" x14ac:dyDescent="0.25">
      <c r="J51" s="387" t="s">
        <v>364</v>
      </c>
      <c r="K51" s="393">
        <v>180040339</v>
      </c>
      <c r="L51" s="381"/>
      <c r="M51"/>
      <c r="N51" s="51" t="s">
        <v>648</v>
      </c>
      <c r="O51" s="365">
        <v>407043461.56</v>
      </c>
      <c r="P51" s="18"/>
      <c r="S51" s="34"/>
      <c r="T51" s="322"/>
    </row>
    <row r="52" spans="10:20" hidden="1" x14ac:dyDescent="0.25">
      <c r="J52" s="387" t="s">
        <v>365</v>
      </c>
      <c r="K52" s="393">
        <v>791690951</v>
      </c>
      <c r="L52" s="381"/>
      <c r="M52"/>
      <c r="N52" s="21"/>
      <c r="O52" s="366"/>
      <c r="P52" s="18"/>
      <c r="S52" s="34"/>
      <c r="T52" s="322"/>
    </row>
    <row r="53" spans="10:20" hidden="1" x14ac:dyDescent="0.25">
      <c r="J53" s="387" t="s">
        <v>366</v>
      </c>
      <c r="K53" s="393">
        <v>659518655</v>
      </c>
      <c r="L53" s="192"/>
      <c r="M53"/>
      <c r="N53" s="22" t="s">
        <v>649</v>
      </c>
      <c r="O53" s="367">
        <v>260627270.44000006</v>
      </c>
      <c r="P53" s="18"/>
      <c r="S53" s="34"/>
      <c r="T53" s="322"/>
    </row>
    <row r="54" spans="10:20" hidden="1" x14ac:dyDescent="0.25">
      <c r="J54" s="387" t="s">
        <v>367</v>
      </c>
      <c r="K54" s="394">
        <f>SUM(K51:K53)</f>
        <v>1631249945</v>
      </c>
      <c r="L54" s="192"/>
      <c r="M54"/>
      <c r="N54" s="21"/>
      <c r="O54" s="366"/>
      <c r="P54" s="18"/>
      <c r="S54" s="34"/>
      <c r="T54" s="322"/>
    </row>
    <row r="55" spans="10:20" hidden="1" x14ac:dyDescent="0.25">
      <c r="J55" s="387"/>
      <c r="K55" s="387"/>
      <c r="L55" s="192"/>
      <c r="M55"/>
      <c r="N55" s="21"/>
      <c r="O55" s="367">
        <f>O51+O53</f>
        <v>667670732</v>
      </c>
      <c r="P55" s="18"/>
      <c r="S55" s="34"/>
      <c r="T55" s="322"/>
    </row>
    <row r="56" spans="10:20" hidden="1" x14ac:dyDescent="0.25">
      <c r="J56" s="387" t="s">
        <v>650</v>
      </c>
      <c r="K56" s="393">
        <v>1360741.62</v>
      </c>
      <c r="L56" s="192"/>
      <c r="M56"/>
      <c r="N56"/>
      <c r="O56" s="368"/>
      <c r="P56" s="18"/>
      <c r="S56" s="34"/>
      <c r="T56" s="322"/>
    </row>
    <row r="57" spans="10:20" hidden="1" x14ac:dyDescent="0.25">
      <c r="J57" s="387"/>
      <c r="K57" s="387"/>
      <c r="L57" s="192"/>
      <c r="M57"/>
      <c r="N57"/>
      <c r="O57" s="368"/>
      <c r="P57" s="18"/>
      <c r="S57" s="34"/>
      <c r="T57" s="322"/>
    </row>
    <row r="58" spans="10:20" hidden="1" x14ac:dyDescent="0.25">
      <c r="J58" s="387" t="s">
        <v>651</v>
      </c>
      <c r="K58" s="393">
        <f>K54+K56</f>
        <v>1632610686.6199999</v>
      </c>
      <c r="L58" s="192"/>
      <c r="M58"/>
      <c r="N58"/>
      <c r="O58" s="368"/>
      <c r="P58" s="18"/>
      <c r="S58" s="34"/>
      <c r="T58" s="322"/>
    </row>
    <row r="59" spans="10:20" hidden="1" x14ac:dyDescent="0.25">
      <c r="J59" s="387"/>
      <c r="K59" s="387"/>
      <c r="L59" s="192"/>
      <c r="M59"/>
      <c r="N59"/>
      <c r="P59" s="18"/>
      <c r="S59" s="34"/>
      <c r="T59" s="322"/>
    </row>
    <row r="60" spans="10:20" hidden="1" x14ac:dyDescent="0.25">
      <c r="L60" s="381"/>
      <c r="P60" s="18"/>
      <c r="S60" s="34"/>
      <c r="T60" s="322"/>
    </row>
    <row r="61" spans="10:20" hidden="1" x14ac:dyDescent="0.25">
      <c r="L61" s="381"/>
      <c r="P61" s="18"/>
      <c r="S61" s="34"/>
      <c r="T61" s="322"/>
    </row>
    <row r="62" spans="10:20" hidden="1" x14ac:dyDescent="0.25">
      <c r="L62" s="381"/>
      <c r="P62" s="18"/>
      <c r="S62" s="34"/>
      <c r="T62" s="322"/>
    </row>
    <row r="63" spans="10:20" hidden="1" x14ac:dyDescent="0.25">
      <c r="L63" s="381"/>
      <c r="P63" s="18"/>
      <c r="S63" s="34"/>
      <c r="T63" s="322"/>
    </row>
    <row r="64" spans="10:20" ht="16.5" hidden="1" thickBot="1" x14ac:dyDescent="0.3">
      <c r="J64" s="388" t="s">
        <v>652</v>
      </c>
      <c r="K64" s="395" t="s">
        <v>653</v>
      </c>
      <c r="L64" s="381"/>
      <c r="N64" s="369"/>
      <c r="O64" s="649" t="s">
        <v>654</v>
      </c>
      <c r="P64" s="650"/>
      <c r="Q64" s="370"/>
      <c r="R64" s="34"/>
      <c r="S64" s="34"/>
      <c r="T64" s="34"/>
    </row>
    <row r="65" spans="10:20" ht="16.5" hidden="1" thickBot="1" x14ac:dyDescent="0.3">
      <c r="J65" s="636" t="s">
        <v>655</v>
      </c>
      <c r="K65" s="638">
        <v>39146425924.230003</v>
      </c>
      <c r="L65" s="381"/>
      <c r="N65" s="371" t="s">
        <v>656</v>
      </c>
      <c r="O65" s="372">
        <v>2022</v>
      </c>
      <c r="P65" s="373">
        <v>2023</v>
      </c>
      <c r="Q65" s="374">
        <v>2024</v>
      </c>
      <c r="R65" s="373">
        <v>2023</v>
      </c>
      <c r="S65" s="34"/>
      <c r="T65" s="375"/>
    </row>
    <row r="66" spans="10:20" ht="16.5" hidden="1" thickBot="1" x14ac:dyDescent="0.3">
      <c r="J66" s="637"/>
      <c r="K66" s="639"/>
      <c r="L66" s="381"/>
      <c r="N66" s="371" t="s">
        <v>657</v>
      </c>
      <c r="O66" s="376">
        <v>1147718315</v>
      </c>
      <c r="P66" s="377">
        <v>1257451995</v>
      </c>
      <c r="Q66" s="378" t="s">
        <v>658</v>
      </c>
      <c r="R66" s="379">
        <v>1257451995</v>
      </c>
      <c r="S66" s="34"/>
      <c r="T66" s="380"/>
    </row>
    <row r="67" spans="10:20" ht="15.75" hidden="1" thickBot="1" x14ac:dyDescent="0.3">
      <c r="J67" s="389" t="s">
        <v>659</v>
      </c>
      <c r="K67" s="396">
        <v>1745437441.1500001</v>
      </c>
      <c r="L67" s="381"/>
      <c r="P67" s="18"/>
      <c r="S67" s="34"/>
      <c r="T67" s="322"/>
    </row>
    <row r="68" spans="10:20" hidden="1" x14ac:dyDescent="0.25">
      <c r="J68" s="636" t="s">
        <v>660</v>
      </c>
      <c r="K68" s="638">
        <v>557264240.07000005</v>
      </c>
      <c r="L68" s="381"/>
      <c r="P68" s="18"/>
      <c r="S68" s="34"/>
      <c r="T68" s="322"/>
    </row>
    <row r="69" spans="10:20" ht="15.75" hidden="1" thickBot="1" x14ac:dyDescent="0.3">
      <c r="J69" s="637"/>
      <c r="K69" s="639"/>
      <c r="L69" s="381"/>
      <c r="P69" s="18"/>
      <c r="S69" s="34"/>
      <c r="T69" s="322"/>
    </row>
    <row r="70" spans="10:20" ht="24.75" hidden="1" thickBot="1" x14ac:dyDescent="0.3">
      <c r="J70" s="389" t="s">
        <v>661</v>
      </c>
      <c r="K70" s="396">
        <v>74491492081.929993</v>
      </c>
      <c r="L70" s="381"/>
      <c r="P70" s="18">
        <f>P66-O66</f>
        <v>109733680</v>
      </c>
      <c r="R70" s="322">
        <f>R66-S66</f>
        <v>1257451995</v>
      </c>
      <c r="S70" s="34"/>
      <c r="T70" s="322"/>
    </row>
    <row r="71" spans="10:20" ht="36.75" hidden="1" thickBot="1" x14ac:dyDescent="0.3">
      <c r="J71" s="389" t="s">
        <v>662</v>
      </c>
      <c r="K71" s="397">
        <v>1723387530.6400001</v>
      </c>
      <c r="L71" s="381"/>
      <c r="P71" s="18"/>
      <c r="S71" s="34"/>
      <c r="T71" s="322"/>
    </row>
    <row r="72" spans="10:20" ht="36.75" hidden="1" thickBot="1" x14ac:dyDescent="0.3">
      <c r="J72" s="389" t="s">
        <v>663</v>
      </c>
      <c r="K72" s="396">
        <v>492485336.89999998</v>
      </c>
      <c r="L72" s="381"/>
      <c r="P72" s="18">
        <f>P70*100/O66</f>
        <v>9.56102891849382</v>
      </c>
      <c r="R72" s="322" t="e">
        <f>R70*100/S66</f>
        <v>#DIV/0!</v>
      </c>
      <c r="S72" s="34"/>
      <c r="T72" s="322"/>
    </row>
    <row r="73" spans="10:20" ht="36.75" hidden="1" thickBot="1" x14ac:dyDescent="0.3">
      <c r="J73" s="389" t="s">
        <v>664</v>
      </c>
      <c r="K73" s="396">
        <v>23954754528.419998</v>
      </c>
      <c r="L73" s="381"/>
      <c r="P73" s="18"/>
      <c r="S73" s="34"/>
      <c r="T73" s="322"/>
    </row>
    <row r="74" spans="10:20" ht="15.75" hidden="1" thickBot="1" x14ac:dyDescent="0.3">
      <c r="J74" s="390" t="s">
        <v>195</v>
      </c>
      <c r="K74" s="398">
        <f>SUM(K65:K73)</f>
        <v>142111247083.34</v>
      </c>
      <c r="L74" s="381"/>
      <c r="P74" s="18"/>
      <c r="S74" s="34"/>
      <c r="T74" s="322"/>
    </row>
  </sheetData>
  <autoFilter ref="A6:T43" xr:uid="{73536081-B666-42B3-88D6-65133C957514}">
    <filterColumn colId="12">
      <filters>
        <filter val="COLJUEGOS CSF"/>
      </filters>
    </filterColumn>
  </autoFilter>
  <mergeCells count="8">
    <mergeCell ref="J68:J69"/>
    <mergeCell ref="K68:K69"/>
    <mergeCell ref="A2:O2"/>
    <mergeCell ref="A4:O4"/>
    <mergeCell ref="O7:O11"/>
    <mergeCell ref="O64:P64"/>
    <mergeCell ref="J65:J66"/>
    <mergeCell ref="K65:K66"/>
  </mergeCells>
  <dataValidations count="1">
    <dataValidation allowBlank="1" showInputMessage="1" showErrorMessage="1" sqref="R26:S26 O48:O59 R38:S38" xr:uid="{D48D3737-A1ED-47E5-B51C-338FAF830CB6}"/>
  </dataValidations>
  <pageMargins left="0.31496062992125984" right="0.31496062992125984" top="0.19685039370078741" bottom="0.15748031496062992" header="0.11811023622047245" footer="0.31496062992125984"/>
  <pageSetup paperSize="258" scale="70" pageOrder="overThenDown" orientation="landscape" horizontalDpi="0" verticalDpi="0" r:id="rId1"/>
  <headerFooter scaleWithDoc="0" alignWithMargins="0"/>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50BDB8-6AB1-4716-A36A-CF81A00B3038}">
  <dimension ref="A1:Z65"/>
  <sheetViews>
    <sheetView topLeftCell="A26" workbookViewId="0">
      <selection activeCell="X3" sqref="X3"/>
    </sheetView>
  </sheetViews>
  <sheetFormatPr baseColWidth="10" defaultColWidth="11.42578125" defaultRowHeight="12.75" x14ac:dyDescent="0.2"/>
  <cols>
    <col min="1" max="1" width="19.7109375" style="288" customWidth="1"/>
    <col min="2" max="2" width="23.28515625" style="288" customWidth="1"/>
    <col min="3" max="3" width="26.28515625" style="288" customWidth="1"/>
    <col min="4" max="4" width="44.85546875" style="279" customWidth="1"/>
    <col min="5" max="5" width="20.42578125" style="288" customWidth="1"/>
    <col min="6" max="6" width="20.140625" style="288" customWidth="1"/>
    <col min="7" max="7" width="23.42578125" style="314" customWidth="1"/>
    <col min="8" max="8" width="22.42578125" style="288" customWidth="1"/>
    <col min="9" max="9" width="17.28515625" style="288" customWidth="1"/>
    <col min="10" max="10" width="27.5703125" style="288" customWidth="1"/>
    <col min="11" max="11" width="21.42578125" style="315" customWidth="1"/>
    <col min="12" max="12" width="20.42578125" style="311" customWidth="1"/>
    <col min="13" max="24" width="0" style="288" hidden="1" customWidth="1"/>
    <col min="25" max="25" width="33.85546875" style="314" hidden="1" customWidth="1"/>
    <col min="26" max="26" width="33.85546875" style="288" hidden="1" customWidth="1"/>
    <col min="27" max="16384" width="11.42578125" style="288"/>
  </cols>
  <sheetData>
    <row r="1" spans="1:26" s="279" customFormat="1" ht="53.25" customHeight="1" x14ac:dyDescent="0.25">
      <c r="A1" s="271" t="s">
        <v>548</v>
      </c>
      <c r="B1" s="272" t="s">
        <v>549</v>
      </c>
      <c r="C1" s="272" t="s">
        <v>550</v>
      </c>
      <c r="D1" s="273" t="s">
        <v>551</v>
      </c>
      <c r="E1" s="272" t="s">
        <v>552</v>
      </c>
      <c r="F1" s="272" t="s">
        <v>553</v>
      </c>
      <c r="G1" s="274" t="s">
        <v>196</v>
      </c>
      <c r="H1" s="272" t="s">
        <v>554</v>
      </c>
      <c r="I1" s="275" t="s">
        <v>555</v>
      </c>
      <c r="J1" s="275" t="s">
        <v>556</v>
      </c>
      <c r="K1" s="276" t="s">
        <v>557</v>
      </c>
      <c r="L1" s="277" t="s">
        <v>558</v>
      </c>
      <c r="M1" s="278" t="s">
        <v>559</v>
      </c>
      <c r="N1" s="278" t="s">
        <v>560</v>
      </c>
      <c r="O1" s="278" t="s">
        <v>561</v>
      </c>
      <c r="P1" s="278" t="s">
        <v>562</v>
      </c>
      <c r="Q1" s="278" t="s">
        <v>563</v>
      </c>
      <c r="R1" s="278" t="s">
        <v>564</v>
      </c>
      <c r="S1" s="278" t="s">
        <v>565</v>
      </c>
      <c r="T1" s="278" t="s">
        <v>566</v>
      </c>
      <c r="U1" s="278" t="s">
        <v>567</v>
      </c>
      <c r="V1" s="278" t="s">
        <v>568</v>
      </c>
      <c r="W1" s="278" t="s">
        <v>569</v>
      </c>
      <c r="X1" s="278" t="s">
        <v>570</v>
      </c>
      <c r="Y1" s="274"/>
      <c r="Z1" s="271"/>
    </row>
    <row r="2" spans="1:26" ht="155.25" customHeight="1" x14ac:dyDescent="0.2">
      <c r="A2" s="280" t="s">
        <v>571</v>
      </c>
      <c r="B2" s="281" t="s">
        <v>572</v>
      </c>
      <c r="C2" s="280" t="s">
        <v>573</v>
      </c>
      <c r="D2" s="280" t="s">
        <v>574</v>
      </c>
      <c r="E2" s="280" t="s">
        <v>575</v>
      </c>
      <c r="F2" s="280" t="s">
        <v>576</v>
      </c>
      <c r="G2" s="282" t="s">
        <v>577</v>
      </c>
      <c r="H2" s="280" t="s">
        <v>578</v>
      </c>
      <c r="I2" s="280" t="s">
        <v>579</v>
      </c>
      <c r="J2" s="280" t="s">
        <v>580</v>
      </c>
      <c r="K2" s="283" t="s">
        <v>581</v>
      </c>
      <c r="L2" s="284" t="s">
        <v>582</v>
      </c>
      <c r="M2" s="285"/>
      <c r="N2" s="285"/>
      <c r="O2" s="285"/>
      <c r="P2" s="285"/>
      <c r="Q2" s="285"/>
      <c r="R2" s="285"/>
      <c r="S2" s="285"/>
      <c r="T2" s="285"/>
      <c r="U2" s="285"/>
      <c r="V2" s="285"/>
      <c r="W2" s="285"/>
      <c r="X2" s="285"/>
      <c r="Y2" s="286" t="s">
        <v>583</v>
      </c>
      <c r="Z2" s="287" t="s">
        <v>584</v>
      </c>
    </row>
    <row r="3" spans="1:26" ht="20.25" customHeight="1" x14ac:dyDescent="0.2">
      <c r="A3" s="289" t="s">
        <v>585</v>
      </c>
      <c r="B3" s="290" t="s">
        <v>11</v>
      </c>
      <c r="C3" s="291"/>
      <c r="D3" s="289"/>
      <c r="E3" s="292" t="s">
        <v>586</v>
      </c>
      <c r="F3" s="289"/>
      <c r="G3" s="293" t="s">
        <v>587</v>
      </c>
      <c r="H3" s="294" t="s">
        <v>588</v>
      </c>
      <c r="I3" s="289"/>
      <c r="J3" s="295" t="s">
        <v>12</v>
      </c>
      <c r="K3" s="296">
        <v>0</v>
      </c>
      <c r="L3" s="297">
        <v>0</v>
      </c>
      <c r="M3" s="289"/>
      <c r="N3" s="289"/>
      <c r="O3" s="289"/>
      <c r="P3" s="289"/>
      <c r="Q3" s="289"/>
      <c r="R3" s="289"/>
      <c r="S3" s="289"/>
      <c r="T3" s="289"/>
      <c r="U3" s="289"/>
      <c r="V3" s="289"/>
      <c r="W3" s="289"/>
      <c r="X3" s="289"/>
      <c r="Y3" s="293" t="s">
        <v>14</v>
      </c>
      <c r="Z3" s="289">
        <v>0</v>
      </c>
    </row>
    <row r="4" spans="1:26" ht="20.25" customHeight="1" x14ac:dyDescent="0.2">
      <c r="A4" s="289" t="s">
        <v>585</v>
      </c>
      <c r="B4" s="290" t="s">
        <v>15</v>
      </c>
      <c r="C4" s="291"/>
      <c r="D4" s="289"/>
      <c r="E4" s="292" t="s">
        <v>586</v>
      </c>
      <c r="F4" s="289"/>
      <c r="G4" s="293" t="s">
        <v>587</v>
      </c>
      <c r="H4" s="298" t="s">
        <v>589</v>
      </c>
      <c r="I4" s="289"/>
      <c r="J4" s="295" t="s">
        <v>16</v>
      </c>
      <c r="K4" s="296">
        <v>0</v>
      </c>
      <c r="L4" s="297">
        <v>0</v>
      </c>
      <c r="M4" s="289"/>
      <c r="N4" s="289"/>
      <c r="O4" s="289"/>
      <c r="P4" s="289"/>
      <c r="Q4" s="289"/>
      <c r="R4" s="289"/>
      <c r="S4" s="289"/>
      <c r="T4" s="289"/>
      <c r="U4" s="289"/>
      <c r="V4" s="289"/>
      <c r="W4" s="289"/>
      <c r="X4" s="289"/>
      <c r="Y4" s="293" t="s">
        <v>19</v>
      </c>
      <c r="Z4" s="289">
        <v>0</v>
      </c>
    </row>
    <row r="5" spans="1:26" ht="20.25" customHeight="1" x14ac:dyDescent="0.2">
      <c r="A5" s="289" t="s">
        <v>585</v>
      </c>
      <c r="B5" s="290" t="s">
        <v>20</v>
      </c>
      <c r="C5" s="291"/>
      <c r="D5" s="289"/>
      <c r="E5" s="292" t="s">
        <v>586</v>
      </c>
      <c r="F5" s="289"/>
      <c r="G5" s="293" t="s">
        <v>587</v>
      </c>
      <c r="H5" s="294" t="s">
        <v>588</v>
      </c>
      <c r="I5" s="289"/>
      <c r="J5" s="295" t="s">
        <v>21</v>
      </c>
      <c r="K5" s="296">
        <v>0</v>
      </c>
      <c r="L5" s="297">
        <v>0</v>
      </c>
      <c r="M5" s="289"/>
      <c r="N5" s="289"/>
      <c r="O5" s="289"/>
      <c r="P5" s="289"/>
      <c r="Q5" s="289"/>
      <c r="R5" s="289"/>
      <c r="S5" s="289"/>
      <c r="T5" s="289"/>
      <c r="U5" s="289"/>
      <c r="V5" s="289"/>
      <c r="W5" s="289"/>
      <c r="X5" s="289"/>
      <c r="Y5" s="293" t="s">
        <v>22</v>
      </c>
      <c r="Z5" s="289">
        <v>0</v>
      </c>
    </row>
    <row r="6" spans="1:26" ht="20.25" customHeight="1" x14ac:dyDescent="0.2">
      <c r="A6" s="289" t="s">
        <v>585</v>
      </c>
      <c r="B6" s="290" t="s">
        <v>23</v>
      </c>
      <c r="C6" s="291"/>
      <c r="D6" s="289"/>
      <c r="E6" s="292" t="s">
        <v>586</v>
      </c>
      <c r="F6" s="289"/>
      <c r="G6" s="293" t="s">
        <v>587</v>
      </c>
      <c r="H6" s="294" t="s">
        <v>588</v>
      </c>
      <c r="I6" s="289"/>
      <c r="J6" s="295" t="s">
        <v>24</v>
      </c>
      <c r="K6" s="296">
        <v>0</v>
      </c>
      <c r="L6" s="297">
        <v>0</v>
      </c>
      <c r="M6" s="289"/>
      <c r="N6" s="289"/>
      <c r="O6" s="289"/>
      <c r="P6" s="289"/>
      <c r="Q6" s="289"/>
      <c r="R6" s="289"/>
      <c r="S6" s="289"/>
      <c r="T6" s="289"/>
      <c r="U6" s="289"/>
      <c r="V6" s="289"/>
      <c r="W6" s="289"/>
      <c r="X6" s="289"/>
      <c r="Y6" s="293" t="s">
        <v>27</v>
      </c>
      <c r="Z6" s="289">
        <v>0</v>
      </c>
    </row>
    <row r="7" spans="1:26" ht="20.25" customHeight="1" x14ac:dyDescent="0.2">
      <c r="A7" s="289" t="s">
        <v>585</v>
      </c>
      <c r="B7" s="290" t="s">
        <v>28</v>
      </c>
      <c r="C7" s="289" t="s">
        <v>479</v>
      </c>
      <c r="D7" s="289"/>
      <c r="E7" s="292" t="s">
        <v>586</v>
      </c>
      <c r="F7" s="289"/>
      <c r="G7" s="293" t="s">
        <v>587</v>
      </c>
      <c r="H7" s="294" t="s">
        <v>588</v>
      </c>
      <c r="I7" s="289"/>
      <c r="J7" s="295" t="s">
        <v>29</v>
      </c>
      <c r="K7" s="296">
        <v>0</v>
      </c>
      <c r="L7" s="297">
        <v>0</v>
      </c>
      <c r="M7" s="289"/>
      <c r="N7" s="289"/>
      <c r="O7" s="289"/>
      <c r="P7" s="289"/>
      <c r="Q7" s="289"/>
      <c r="R7" s="289"/>
      <c r="S7" s="289"/>
      <c r="T7" s="289"/>
      <c r="U7" s="289"/>
      <c r="V7" s="289"/>
      <c r="W7" s="289"/>
      <c r="X7" s="289"/>
      <c r="Y7" s="293" t="s">
        <v>32</v>
      </c>
      <c r="Z7" s="289">
        <v>0</v>
      </c>
    </row>
    <row r="8" spans="1:26" ht="62.25" customHeight="1" x14ac:dyDescent="0.2">
      <c r="A8" s="289" t="s">
        <v>585</v>
      </c>
      <c r="B8" s="290" t="s">
        <v>33</v>
      </c>
      <c r="C8" s="289" t="s">
        <v>480</v>
      </c>
      <c r="D8" s="54" t="s">
        <v>341</v>
      </c>
      <c r="E8" s="292" t="s">
        <v>586</v>
      </c>
      <c r="F8" s="289"/>
      <c r="G8" s="293" t="s">
        <v>208</v>
      </c>
      <c r="H8" s="294" t="s">
        <v>588</v>
      </c>
      <c r="I8" s="289"/>
      <c r="J8" s="295" t="s">
        <v>34</v>
      </c>
      <c r="K8" s="296">
        <v>417</v>
      </c>
      <c r="L8" s="299">
        <v>74491492081.930008</v>
      </c>
      <c r="M8" s="289"/>
      <c r="N8" s="289"/>
      <c r="O8" s="289"/>
      <c r="P8" s="289"/>
      <c r="Q8" s="289"/>
      <c r="R8" s="289"/>
      <c r="S8" s="289"/>
      <c r="T8" s="289"/>
      <c r="U8" s="289"/>
      <c r="V8" s="289"/>
      <c r="W8" s="289"/>
      <c r="X8" s="289"/>
      <c r="Y8" s="293" t="s">
        <v>590</v>
      </c>
      <c r="Z8" s="289" t="s">
        <v>205</v>
      </c>
    </row>
    <row r="9" spans="1:26" ht="62.25" customHeight="1" x14ac:dyDescent="0.2">
      <c r="A9" s="289" t="s">
        <v>585</v>
      </c>
      <c r="B9" s="290" t="s">
        <v>33</v>
      </c>
      <c r="C9" s="289" t="s">
        <v>480</v>
      </c>
      <c r="D9" s="54" t="s">
        <v>343</v>
      </c>
      <c r="E9" s="292" t="s">
        <v>586</v>
      </c>
      <c r="F9" s="289"/>
      <c r="G9" s="293" t="s">
        <v>209</v>
      </c>
      <c r="H9" s="294" t="s">
        <v>588</v>
      </c>
      <c r="I9" s="289"/>
      <c r="J9" s="295" t="s">
        <v>34</v>
      </c>
      <c r="K9" s="296">
        <v>418</v>
      </c>
      <c r="L9" s="299">
        <v>23954754528.422001</v>
      </c>
      <c r="M9" s="289"/>
      <c r="N9" s="289"/>
      <c r="O9" s="289"/>
      <c r="P9" s="289"/>
      <c r="Q9" s="289"/>
      <c r="R9" s="289"/>
      <c r="S9" s="289"/>
      <c r="T9" s="289"/>
      <c r="U9" s="289"/>
      <c r="V9" s="289"/>
      <c r="W9" s="289"/>
      <c r="X9" s="289"/>
      <c r="Y9" s="293" t="s">
        <v>590</v>
      </c>
      <c r="Z9" s="289" t="s">
        <v>205</v>
      </c>
    </row>
    <row r="10" spans="1:26" ht="62.25" customHeight="1" x14ac:dyDescent="0.2">
      <c r="A10" s="289" t="s">
        <v>585</v>
      </c>
      <c r="B10" s="290" t="s">
        <v>33</v>
      </c>
      <c r="C10" s="289" t="s">
        <v>480</v>
      </c>
      <c r="D10" s="54" t="s">
        <v>344</v>
      </c>
      <c r="E10" s="292" t="s">
        <v>586</v>
      </c>
      <c r="F10" s="289"/>
      <c r="G10" s="293" t="s">
        <v>210</v>
      </c>
      <c r="H10" s="294" t="s">
        <v>588</v>
      </c>
      <c r="I10" s="289"/>
      <c r="J10" s="295" t="s">
        <v>34</v>
      </c>
      <c r="K10" s="296">
        <v>419</v>
      </c>
      <c r="L10" s="299">
        <v>39146425924.230003</v>
      </c>
      <c r="M10" s="289"/>
      <c r="N10" s="289"/>
      <c r="O10" s="289"/>
      <c r="P10" s="289"/>
      <c r="Q10" s="289"/>
      <c r="R10" s="289"/>
      <c r="S10" s="289"/>
      <c r="T10" s="289"/>
      <c r="U10" s="289"/>
      <c r="V10" s="289"/>
      <c r="W10" s="289"/>
      <c r="X10" s="289"/>
      <c r="Y10" s="293" t="s">
        <v>590</v>
      </c>
      <c r="Z10" s="289" t="s">
        <v>205</v>
      </c>
    </row>
    <row r="11" spans="1:26" ht="62.25" customHeight="1" x14ac:dyDescent="0.2">
      <c r="A11" s="289" t="s">
        <v>585</v>
      </c>
      <c r="B11" s="290" t="s">
        <v>33</v>
      </c>
      <c r="C11" s="289" t="s">
        <v>480</v>
      </c>
      <c r="D11" s="54" t="s">
        <v>345</v>
      </c>
      <c r="E11" s="292" t="s">
        <v>586</v>
      </c>
      <c r="F11" s="289"/>
      <c r="G11" s="293" t="s">
        <v>211</v>
      </c>
      <c r="H11" s="294" t="s">
        <v>588</v>
      </c>
      <c r="I11" s="289"/>
      <c r="J11" s="295" t="s">
        <v>34</v>
      </c>
      <c r="K11" s="296">
        <v>420</v>
      </c>
      <c r="L11" s="299">
        <v>1723387530.6400001</v>
      </c>
      <c r="M11" s="289"/>
      <c r="N11" s="289"/>
      <c r="O11" s="289"/>
      <c r="P11" s="289"/>
      <c r="Q11" s="289"/>
      <c r="R11" s="289"/>
      <c r="S11" s="289"/>
      <c r="T11" s="289"/>
      <c r="U11" s="289"/>
      <c r="V11" s="289"/>
      <c r="W11" s="289"/>
      <c r="X11" s="289"/>
      <c r="Y11" s="293" t="s">
        <v>590</v>
      </c>
      <c r="Z11" s="289" t="s">
        <v>205</v>
      </c>
    </row>
    <row r="12" spans="1:26" ht="62.25" customHeight="1" x14ac:dyDescent="0.2">
      <c r="A12" s="289" t="s">
        <v>585</v>
      </c>
      <c r="B12" s="290" t="s">
        <v>33</v>
      </c>
      <c r="C12" s="289" t="s">
        <v>481</v>
      </c>
      <c r="D12" s="54" t="s">
        <v>346</v>
      </c>
      <c r="E12" s="292" t="s">
        <v>586</v>
      </c>
      <c r="F12" s="289"/>
      <c r="G12" s="293" t="s">
        <v>213</v>
      </c>
      <c r="H12" s="294" t="s">
        <v>588</v>
      </c>
      <c r="I12" s="289"/>
      <c r="J12" s="295" t="s">
        <v>34</v>
      </c>
      <c r="K12" s="296">
        <v>421</v>
      </c>
      <c r="L12" s="299">
        <v>36816386.829999998</v>
      </c>
      <c r="M12" s="289"/>
      <c r="N12" s="289"/>
      <c r="O12" s="289"/>
      <c r="P12" s="289"/>
      <c r="Q12" s="289"/>
      <c r="R12" s="289"/>
      <c r="S12" s="289"/>
      <c r="T12" s="289"/>
      <c r="U12" s="289"/>
      <c r="V12" s="289"/>
      <c r="W12" s="289"/>
      <c r="X12" s="289"/>
      <c r="Y12" s="293" t="s">
        <v>590</v>
      </c>
      <c r="Z12" s="289" t="s">
        <v>212</v>
      </c>
    </row>
    <row r="13" spans="1:26" ht="62.25" customHeight="1" x14ac:dyDescent="0.2">
      <c r="A13" s="289" t="s">
        <v>585</v>
      </c>
      <c r="B13" s="290" t="s">
        <v>33</v>
      </c>
      <c r="C13" s="289" t="s">
        <v>482</v>
      </c>
      <c r="D13" s="54" t="s">
        <v>352</v>
      </c>
      <c r="E13" s="292" t="s">
        <v>586</v>
      </c>
      <c r="F13" s="289"/>
      <c r="G13" s="293" t="s">
        <v>216</v>
      </c>
      <c r="H13" s="294" t="s">
        <v>588</v>
      </c>
      <c r="I13" s="289"/>
      <c r="J13" s="295" t="s">
        <v>34</v>
      </c>
      <c r="K13" s="296">
        <v>423</v>
      </c>
      <c r="L13" s="299">
        <v>557264240.07000005</v>
      </c>
      <c r="M13" s="289"/>
      <c r="N13" s="289"/>
      <c r="O13" s="289"/>
      <c r="P13" s="289"/>
      <c r="Q13" s="289"/>
      <c r="R13" s="289"/>
      <c r="S13" s="289"/>
      <c r="T13" s="289"/>
      <c r="U13" s="289"/>
      <c r="V13" s="289"/>
      <c r="W13" s="289"/>
      <c r="X13" s="289"/>
      <c r="Y13" s="293" t="s">
        <v>590</v>
      </c>
      <c r="Z13" s="289" t="s">
        <v>214</v>
      </c>
    </row>
    <row r="14" spans="1:26" ht="62.25" customHeight="1" x14ac:dyDescent="0.2">
      <c r="A14" s="300" t="s">
        <v>591</v>
      </c>
      <c r="B14" s="290" t="s">
        <v>38</v>
      </c>
      <c r="C14" s="289" t="s">
        <v>483</v>
      </c>
      <c r="D14" s="54" t="s">
        <v>306</v>
      </c>
      <c r="E14" s="292" t="s">
        <v>586</v>
      </c>
      <c r="F14" s="289"/>
      <c r="G14" s="293" t="s">
        <v>213</v>
      </c>
      <c r="H14" s="294" t="s">
        <v>588</v>
      </c>
      <c r="I14" s="289"/>
      <c r="J14" s="295" t="s">
        <v>39</v>
      </c>
      <c r="K14" s="296">
        <v>395</v>
      </c>
      <c r="L14" s="299">
        <v>124794100</v>
      </c>
      <c r="M14" s="289"/>
      <c r="N14" s="289"/>
      <c r="O14" s="289"/>
      <c r="P14" s="289"/>
      <c r="Q14" s="289"/>
      <c r="R14" s="289"/>
      <c r="S14" s="289"/>
      <c r="T14" s="289"/>
      <c r="U14" s="289"/>
      <c r="V14" s="289"/>
      <c r="W14" s="289"/>
      <c r="X14" s="289"/>
      <c r="Y14" s="293" t="s">
        <v>42</v>
      </c>
      <c r="Z14" s="289" t="s">
        <v>220</v>
      </c>
    </row>
    <row r="15" spans="1:26" ht="100.5" customHeight="1" x14ac:dyDescent="0.2">
      <c r="A15" s="300" t="s">
        <v>591</v>
      </c>
      <c r="B15" s="290" t="s">
        <v>45</v>
      </c>
      <c r="C15" s="289" t="s">
        <v>476</v>
      </c>
      <c r="D15" s="54" t="s">
        <v>299</v>
      </c>
      <c r="E15" s="292" t="s">
        <v>586</v>
      </c>
      <c r="F15" s="289"/>
      <c r="G15" s="293" t="s">
        <v>592</v>
      </c>
      <c r="H15" s="294" t="s">
        <v>593</v>
      </c>
      <c r="I15" s="289"/>
      <c r="J15" s="295" t="s">
        <v>46</v>
      </c>
      <c r="K15" s="296">
        <v>391</v>
      </c>
      <c r="L15" s="299">
        <v>145482134.66880003</v>
      </c>
      <c r="M15" s="289"/>
      <c r="N15" s="289"/>
      <c r="O15" s="289"/>
      <c r="P15" s="289"/>
      <c r="Q15" s="289"/>
      <c r="R15" s="289"/>
      <c r="S15" s="289"/>
      <c r="T15" s="289"/>
      <c r="U15" s="289"/>
      <c r="V15" s="289"/>
      <c r="W15" s="289"/>
      <c r="X15" s="289"/>
      <c r="Y15" s="293" t="s">
        <v>594</v>
      </c>
      <c r="Z15" s="289" t="s">
        <v>224</v>
      </c>
    </row>
    <row r="16" spans="1:26" ht="100.5" customHeight="1" x14ac:dyDescent="0.2">
      <c r="A16" s="300" t="s">
        <v>591</v>
      </c>
      <c r="B16" s="290" t="s">
        <v>45</v>
      </c>
      <c r="C16" s="289" t="s">
        <v>476</v>
      </c>
      <c r="D16" s="124" t="s">
        <v>295</v>
      </c>
      <c r="E16" s="292" t="s">
        <v>586</v>
      </c>
      <c r="F16" s="289"/>
      <c r="G16" s="301" t="s">
        <v>247</v>
      </c>
      <c r="H16" s="294" t="s">
        <v>593</v>
      </c>
      <c r="I16" s="289"/>
      <c r="J16" s="295" t="s">
        <v>46</v>
      </c>
      <c r="K16" s="296">
        <v>389</v>
      </c>
      <c r="L16" s="299">
        <v>50000000</v>
      </c>
      <c r="M16" s="289"/>
      <c r="N16" s="289"/>
      <c r="O16" s="289"/>
      <c r="P16" s="289"/>
      <c r="Q16" s="289"/>
      <c r="R16" s="289"/>
      <c r="S16" s="289"/>
      <c r="T16" s="289"/>
      <c r="U16" s="289"/>
      <c r="V16" s="289"/>
      <c r="W16" s="289"/>
      <c r="X16" s="289"/>
      <c r="Y16" s="293" t="s">
        <v>594</v>
      </c>
      <c r="Z16" s="289" t="s">
        <v>224</v>
      </c>
    </row>
    <row r="17" spans="1:26" ht="62.25" customHeight="1" x14ac:dyDescent="0.2">
      <c r="A17" s="289" t="s">
        <v>585</v>
      </c>
      <c r="B17" s="290" t="s">
        <v>595</v>
      </c>
      <c r="C17" s="289" t="s">
        <v>596</v>
      </c>
      <c r="D17" s="124" t="s">
        <v>399</v>
      </c>
      <c r="E17" s="292" t="s">
        <v>586</v>
      </c>
      <c r="F17" s="289"/>
      <c r="G17" s="293" t="s">
        <v>225</v>
      </c>
      <c r="H17" s="294" t="s">
        <v>593</v>
      </c>
      <c r="I17" s="289"/>
      <c r="J17" s="295" t="s">
        <v>597</v>
      </c>
      <c r="K17" s="296">
        <v>702</v>
      </c>
      <c r="L17" s="299">
        <v>53500000</v>
      </c>
      <c r="M17" s="289"/>
      <c r="N17" s="289"/>
      <c r="O17" s="289"/>
      <c r="P17" s="289"/>
      <c r="Q17" s="289"/>
      <c r="R17" s="289"/>
      <c r="S17" s="289"/>
      <c r="T17" s="289"/>
      <c r="U17" s="289"/>
      <c r="V17" s="289"/>
      <c r="W17" s="289"/>
      <c r="X17" s="289"/>
      <c r="Y17" s="293" t="s">
        <v>598</v>
      </c>
      <c r="Z17" s="289" t="s">
        <v>599</v>
      </c>
    </row>
    <row r="18" spans="1:26" ht="71.25" customHeight="1" x14ac:dyDescent="0.2">
      <c r="A18" s="289" t="s">
        <v>585</v>
      </c>
      <c r="B18" s="290" t="s">
        <v>50</v>
      </c>
      <c r="C18" s="289" t="s">
        <v>374</v>
      </c>
      <c r="D18" s="54" t="s">
        <v>402</v>
      </c>
      <c r="E18" s="292" t="s">
        <v>586</v>
      </c>
      <c r="F18" s="289"/>
      <c r="G18" s="293" t="s">
        <v>225</v>
      </c>
      <c r="H18" s="294" t="s">
        <v>593</v>
      </c>
      <c r="I18" s="289"/>
      <c r="J18" s="295" t="s">
        <v>51</v>
      </c>
      <c r="K18" s="296">
        <v>667</v>
      </c>
      <c r="L18" s="299">
        <v>262074971.60000002</v>
      </c>
      <c r="M18" s="289"/>
      <c r="N18" s="289"/>
      <c r="O18" s="289"/>
      <c r="P18" s="289"/>
      <c r="Q18" s="289"/>
      <c r="R18" s="289"/>
      <c r="S18" s="289"/>
      <c r="T18" s="289"/>
      <c r="U18" s="289"/>
      <c r="V18" s="289"/>
      <c r="W18" s="289"/>
      <c r="X18" s="289"/>
      <c r="Y18" s="293" t="s">
        <v>54</v>
      </c>
      <c r="Z18" s="289" t="s">
        <v>251</v>
      </c>
    </row>
    <row r="19" spans="1:26" ht="71.25" customHeight="1" x14ac:dyDescent="0.2">
      <c r="A19" s="289" t="s">
        <v>585</v>
      </c>
      <c r="B19" s="290" t="s">
        <v>50</v>
      </c>
      <c r="C19" s="289" t="s">
        <v>374</v>
      </c>
      <c r="D19" s="54"/>
      <c r="E19" s="292" t="s">
        <v>586</v>
      </c>
      <c r="F19" s="289"/>
      <c r="G19" s="301" t="s">
        <v>247</v>
      </c>
      <c r="H19" s="294" t="s">
        <v>593</v>
      </c>
      <c r="I19" s="289"/>
      <c r="J19" s="295" t="s">
        <v>51</v>
      </c>
      <c r="K19" s="296">
        <v>0</v>
      </c>
      <c r="L19" s="299">
        <v>150000000</v>
      </c>
      <c r="M19" s="289"/>
      <c r="N19" s="289"/>
      <c r="O19" s="289"/>
      <c r="P19" s="289"/>
      <c r="Q19" s="289"/>
      <c r="R19" s="289"/>
      <c r="S19" s="289"/>
      <c r="T19" s="289"/>
      <c r="U19" s="289"/>
      <c r="V19" s="289"/>
      <c r="W19" s="289"/>
      <c r="X19" s="289"/>
      <c r="Y19" s="293" t="s">
        <v>54</v>
      </c>
      <c r="Z19" s="289" t="s">
        <v>251</v>
      </c>
    </row>
    <row r="20" spans="1:26" ht="71.25" customHeight="1" x14ac:dyDescent="0.2">
      <c r="A20" s="289" t="s">
        <v>585</v>
      </c>
      <c r="B20" s="290" t="s">
        <v>50</v>
      </c>
      <c r="C20" s="289" t="s">
        <v>374</v>
      </c>
      <c r="D20" s="54"/>
      <c r="E20" s="292" t="s">
        <v>586</v>
      </c>
      <c r="F20" s="289"/>
      <c r="G20" s="301" t="s">
        <v>600</v>
      </c>
      <c r="H20" s="294"/>
      <c r="I20" s="289"/>
      <c r="J20" s="295" t="s">
        <v>51</v>
      </c>
      <c r="K20" s="296">
        <v>0</v>
      </c>
      <c r="L20" s="299">
        <v>150000000</v>
      </c>
      <c r="M20" s="289"/>
      <c r="N20" s="289"/>
      <c r="O20" s="289"/>
      <c r="P20" s="289"/>
      <c r="Q20" s="289"/>
      <c r="R20" s="289"/>
      <c r="S20" s="289"/>
      <c r="T20" s="289"/>
      <c r="U20" s="289"/>
      <c r="V20" s="289"/>
      <c r="W20" s="289"/>
      <c r="X20" s="289"/>
      <c r="Y20" s="293" t="s">
        <v>54</v>
      </c>
      <c r="Z20" s="289" t="s">
        <v>251</v>
      </c>
    </row>
    <row r="21" spans="1:26" ht="62.25" customHeight="1" x14ac:dyDescent="0.2">
      <c r="A21" s="289" t="s">
        <v>591</v>
      </c>
      <c r="B21" s="290" t="s">
        <v>55</v>
      </c>
      <c r="C21" s="289" t="s">
        <v>372</v>
      </c>
      <c r="D21" s="302" t="s">
        <v>302</v>
      </c>
      <c r="E21" s="292" t="s">
        <v>586</v>
      </c>
      <c r="F21" s="289"/>
      <c r="G21" s="293" t="s">
        <v>225</v>
      </c>
      <c r="H21" s="294" t="s">
        <v>593</v>
      </c>
      <c r="I21" s="289"/>
      <c r="J21" s="295" t="s">
        <v>56</v>
      </c>
      <c r="K21" s="303">
        <v>392</v>
      </c>
      <c r="L21" s="299">
        <v>140160206.4826</v>
      </c>
      <c r="M21" s="289"/>
      <c r="N21" s="289"/>
      <c r="O21" s="289"/>
      <c r="P21" s="289"/>
      <c r="Q21" s="289"/>
      <c r="R21" s="289"/>
      <c r="S21" s="289"/>
      <c r="T21" s="289"/>
      <c r="U21" s="289"/>
      <c r="V21" s="289"/>
      <c r="W21" s="289"/>
      <c r="X21" s="289"/>
      <c r="Y21" s="293" t="s">
        <v>601</v>
      </c>
      <c r="Z21" s="289" t="s">
        <v>228</v>
      </c>
    </row>
    <row r="22" spans="1:26" ht="48" customHeight="1" x14ac:dyDescent="0.2">
      <c r="A22" s="289"/>
      <c r="B22" s="290"/>
      <c r="C22" s="289"/>
      <c r="D22" s="54" t="s">
        <v>294</v>
      </c>
      <c r="E22" s="292" t="s">
        <v>586</v>
      </c>
      <c r="F22" s="289"/>
      <c r="G22" s="293"/>
      <c r="H22" s="294"/>
      <c r="I22" s="289"/>
      <c r="J22" s="295"/>
      <c r="K22" s="303">
        <v>388</v>
      </c>
      <c r="L22" s="299"/>
      <c r="M22" s="289"/>
      <c r="N22" s="289"/>
      <c r="O22" s="289"/>
      <c r="P22" s="289"/>
      <c r="Q22" s="289"/>
      <c r="R22" s="289"/>
      <c r="S22" s="289"/>
      <c r="T22" s="289"/>
      <c r="U22" s="289"/>
      <c r="V22" s="289"/>
      <c r="W22" s="289"/>
      <c r="X22" s="289"/>
      <c r="Y22" s="293"/>
      <c r="Z22" s="289"/>
    </row>
    <row r="23" spans="1:26" ht="48" customHeight="1" x14ac:dyDescent="0.2">
      <c r="A23" s="289"/>
      <c r="B23" s="290"/>
      <c r="C23" s="289"/>
      <c r="D23" s="54" t="s">
        <v>298</v>
      </c>
      <c r="E23" s="292" t="s">
        <v>586</v>
      </c>
      <c r="F23" s="289"/>
      <c r="G23" s="293"/>
      <c r="H23" s="294"/>
      <c r="I23" s="289"/>
      <c r="J23" s="295"/>
      <c r="K23" s="303">
        <v>390</v>
      </c>
      <c r="L23" s="299"/>
      <c r="M23" s="289"/>
      <c r="N23" s="289"/>
      <c r="O23" s="289"/>
      <c r="P23" s="289"/>
      <c r="Q23" s="289"/>
      <c r="R23" s="289"/>
      <c r="S23" s="289"/>
      <c r="T23" s="289"/>
      <c r="U23" s="289"/>
      <c r="V23" s="289"/>
      <c r="W23" s="289"/>
      <c r="X23" s="289"/>
      <c r="Y23" s="293"/>
      <c r="Z23" s="289"/>
    </row>
    <row r="24" spans="1:26" ht="62.25" customHeight="1" x14ac:dyDescent="0.2">
      <c r="A24" s="289" t="s">
        <v>585</v>
      </c>
      <c r="B24" s="290" t="s">
        <v>59</v>
      </c>
      <c r="C24" s="289" t="s">
        <v>373</v>
      </c>
      <c r="D24" s="54" t="s">
        <v>404</v>
      </c>
      <c r="E24" s="292" t="s">
        <v>586</v>
      </c>
      <c r="F24" s="289"/>
      <c r="G24" s="293" t="s">
        <v>225</v>
      </c>
      <c r="H24" s="294" t="s">
        <v>593</v>
      </c>
      <c r="I24" s="289"/>
      <c r="J24" s="295" t="s">
        <v>60</v>
      </c>
      <c r="K24" s="296">
        <v>668</v>
      </c>
      <c r="L24" s="299">
        <v>32637112.586600002</v>
      </c>
      <c r="M24" s="289"/>
      <c r="N24" s="289"/>
      <c r="O24" s="289"/>
      <c r="P24" s="289"/>
      <c r="Q24" s="289"/>
      <c r="R24" s="289"/>
      <c r="S24" s="289"/>
      <c r="T24" s="289"/>
      <c r="U24" s="289"/>
      <c r="V24" s="289"/>
      <c r="W24" s="289"/>
      <c r="X24" s="289"/>
      <c r="Y24" s="293" t="s">
        <v>63</v>
      </c>
      <c r="Z24" s="289" t="s">
        <v>264</v>
      </c>
    </row>
    <row r="25" spans="1:26" ht="62.25" customHeight="1" x14ac:dyDescent="0.2">
      <c r="A25" s="289" t="s">
        <v>585</v>
      </c>
      <c r="B25" s="290" t="s">
        <v>66</v>
      </c>
      <c r="C25" s="289" t="s">
        <v>373</v>
      </c>
      <c r="D25" s="54" t="s">
        <v>406</v>
      </c>
      <c r="E25" s="292" t="s">
        <v>586</v>
      </c>
      <c r="F25" s="289"/>
      <c r="G25" s="293" t="s">
        <v>225</v>
      </c>
      <c r="H25" s="294" t="s">
        <v>602</v>
      </c>
      <c r="I25" s="289"/>
      <c r="J25" s="295" t="s">
        <v>67</v>
      </c>
      <c r="K25" s="296">
        <v>669</v>
      </c>
      <c r="L25" s="299">
        <v>64200000.000000007</v>
      </c>
      <c r="M25" s="289"/>
      <c r="N25" s="289"/>
      <c r="O25" s="289"/>
      <c r="P25" s="289"/>
      <c r="Q25" s="289"/>
      <c r="R25" s="289"/>
      <c r="S25" s="289"/>
      <c r="T25" s="289"/>
      <c r="U25" s="289"/>
      <c r="V25" s="289"/>
      <c r="W25" s="289"/>
      <c r="X25" s="289"/>
      <c r="Y25" s="293" t="s">
        <v>603</v>
      </c>
      <c r="Z25" s="289" t="s">
        <v>261</v>
      </c>
    </row>
    <row r="26" spans="1:26" ht="62.25" customHeight="1" x14ac:dyDescent="0.2">
      <c r="A26" s="289" t="s">
        <v>585</v>
      </c>
      <c r="B26" s="290" t="s">
        <v>71</v>
      </c>
      <c r="C26" s="289" t="s">
        <v>373</v>
      </c>
      <c r="D26" s="54" t="s">
        <v>408</v>
      </c>
      <c r="E26" s="292" t="s">
        <v>586</v>
      </c>
      <c r="F26" s="289"/>
      <c r="G26" s="293" t="s">
        <v>225</v>
      </c>
      <c r="H26" s="294" t="s">
        <v>602</v>
      </c>
      <c r="I26" s="289"/>
      <c r="J26" s="295" t="s">
        <v>72</v>
      </c>
      <c r="K26" s="296">
        <v>670</v>
      </c>
      <c r="L26" s="299">
        <v>162838481.5332</v>
      </c>
      <c r="M26" s="289"/>
      <c r="N26" s="289"/>
      <c r="O26" s="289"/>
      <c r="P26" s="289"/>
      <c r="Q26" s="289"/>
      <c r="R26" s="289"/>
      <c r="S26" s="289"/>
      <c r="T26" s="289"/>
      <c r="U26" s="289"/>
      <c r="V26" s="289"/>
      <c r="W26" s="289"/>
      <c r="X26" s="289"/>
      <c r="Y26" s="293" t="s">
        <v>604</v>
      </c>
      <c r="Z26" s="289" t="s">
        <v>262</v>
      </c>
    </row>
    <row r="27" spans="1:26" ht="62.25" customHeight="1" x14ac:dyDescent="0.2">
      <c r="A27" s="289" t="s">
        <v>585</v>
      </c>
      <c r="B27" s="290" t="s">
        <v>76</v>
      </c>
      <c r="C27" s="289" t="s">
        <v>373</v>
      </c>
      <c r="D27" s="54" t="s">
        <v>409</v>
      </c>
      <c r="E27" s="292" t="s">
        <v>586</v>
      </c>
      <c r="F27" s="289"/>
      <c r="G27" s="293" t="s">
        <v>225</v>
      </c>
      <c r="H27" s="294" t="s">
        <v>602</v>
      </c>
      <c r="I27" s="289"/>
      <c r="J27" s="295" t="s">
        <v>77</v>
      </c>
      <c r="K27" s="296">
        <v>671</v>
      </c>
      <c r="L27" s="299">
        <v>181079511.16</v>
      </c>
      <c r="M27" s="289"/>
      <c r="N27" s="289"/>
      <c r="O27" s="289"/>
      <c r="P27" s="289"/>
      <c r="Q27" s="289"/>
      <c r="R27" s="289"/>
      <c r="S27" s="289"/>
      <c r="T27" s="289"/>
      <c r="U27" s="289"/>
      <c r="V27" s="289"/>
      <c r="W27" s="289"/>
      <c r="X27" s="289"/>
      <c r="Y27" s="293" t="s">
        <v>605</v>
      </c>
      <c r="Z27" s="289" t="s">
        <v>242</v>
      </c>
    </row>
    <row r="28" spans="1:26" ht="62.25" customHeight="1" x14ac:dyDescent="0.2">
      <c r="A28" s="289" t="s">
        <v>585</v>
      </c>
      <c r="B28" s="290" t="s">
        <v>80</v>
      </c>
      <c r="C28" s="289" t="s">
        <v>373</v>
      </c>
      <c r="D28" s="54" t="s">
        <v>410</v>
      </c>
      <c r="E28" s="292" t="s">
        <v>586</v>
      </c>
      <c r="F28" s="289"/>
      <c r="G28" s="293" t="s">
        <v>225</v>
      </c>
      <c r="H28" s="294" t="s">
        <v>602</v>
      </c>
      <c r="I28" s="289"/>
      <c r="J28" s="295" t="s">
        <v>81</v>
      </c>
      <c r="K28" s="296">
        <v>672</v>
      </c>
      <c r="L28" s="299">
        <v>51525291.139000006</v>
      </c>
      <c r="M28" s="289"/>
      <c r="N28" s="289"/>
      <c r="O28" s="289"/>
      <c r="P28" s="289"/>
      <c r="Q28" s="289"/>
      <c r="R28" s="289"/>
      <c r="S28" s="289"/>
      <c r="T28" s="289"/>
      <c r="U28" s="289"/>
      <c r="V28" s="289"/>
      <c r="W28" s="289"/>
      <c r="X28" s="289"/>
      <c r="Y28" s="293" t="s">
        <v>84</v>
      </c>
      <c r="Z28" s="289" t="s">
        <v>257</v>
      </c>
    </row>
    <row r="29" spans="1:26" ht="90" customHeight="1" x14ac:dyDescent="0.2">
      <c r="A29" s="289" t="s">
        <v>585</v>
      </c>
      <c r="B29" s="290" t="s">
        <v>85</v>
      </c>
      <c r="C29" s="289" t="s">
        <v>373</v>
      </c>
      <c r="D29" s="54" t="s">
        <v>322</v>
      </c>
      <c r="E29" s="292" t="s">
        <v>586</v>
      </c>
      <c r="F29" s="289"/>
      <c r="G29" s="293" t="s">
        <v>225</v>
      </c>
      <c r="H29" s="294" t="s">
        <v>602</v>
      </c>
      <c r="I29" s="289"/>
      <c r="J29" s="295" t="s">
        <v>86</v>
      </c>
      <c r="K29" s="296">
        <v>405</v>
      </c>
      <c r="L29" s="299">
        <v>50109425.483900003</v>
      </c>
      <c r="M29" s="289"/>
      <c r="N29" s="289"/>
      <c r="O29" s="289"/>
      <c r="P29" s="289"/>
      <c r="Q29" s="289"/>
      <c r="R29" s="289"/>
      <c r="S29" s="289"/>
      <c r="T29" s="289"/>
      <c r="U29" s="289"/>
      <c r="V29" s="289"/>
      <c r="W29" s="289"/>
      <c r="X29" s="289"/>
      <c r="Y29" s="293" t="s">
        <v>89</v>
      </c>
      <c r="Z29" s="289" t="s">
        <v>245</v>
      </c>
    </row>
    <row r="30" spans="1:26" ht="90" customHeight="1" x14ac:dyDescent="0.2">
      <c r="A30" s="289" t="s">
        <v>585</v>
      </c>
      <c r="B30" s="290" t="s">
        <v>85</v>
      </c>
      <c r="C30" s="289" t="s">
        <v>373</v>
      </c>
      <c r="D30" s="124" t="s">
        <v>319</v>
      </c>
      <c r="E30" s="292" t="s">
        <v>586</v>
      </c>
      <c r="F30" s="289"/>
      <c r="G30" s="293" t="s">
        <v>606</v>
      </c>
      <c r="H30" s="294" t="s">
        <v>602</v>
      </c>
      <c r="I30" s="289"/>
      <c r="J30" s="295" t="s">
        <v>86</v>
      </c>
      <c r="K30" s="296">
        <v>403</v>
      </c>
      <c r="L30" s="299">
        <v>80000000</v>
      </c>
      <c r="M30" s="289"/>
      <c r="N30" s="289"/>
      <c r="O30" s="289"/>
      <c r="P30" s="289"/>
      <c r="Q30" s="289"/>
      <c r="R30" s="289"/>
      <c r="S30" s="289"/>
      <c r="T30" s="289"/>
      <c r="U30" s="289"/>
      <c r="V30" s="289"/>
      <c r="W30" s="289"/>
      <c r="X30" s="289"/>
      <c r="Y30" s="293" t="s">
        <v>89</v>
      </c>
      <c r="Z30" s="289" t="s">
        <v>245</v>
      </c>
    </row>
    <row r="31" spans="1:26" ht="90" customHeight="1" x14ac:dyDescent="0.2">
      <c r="A31" s="289" t="s">
        <v>585</v>
      </c>
      <c r="B31" s="290" t="s">
        <v>85</v>
      </c>
      <c r="C31" s="289" t="s">
        <v>373</v>
      </c>
      <c r="D31" s="54"/>
      <c r="E31" s="292" t="s">
        <v>586</v>
      </c>
      <c r="F31" s="289"/>
      <c r="G31" s="293" t="s">
        <v>607</v>
      </c>
      <c r="H31" s="294" t="s">
        <v>602</v>
      </c>
      <c r="I31" s="289"/>
      <c r="J31" s="295" t="s">
        <v>86</v>
      </c>
      <c r="K31" s="296">
        <v>0</v>
      </c>
      <c r="L31" s="299">
        <v>116755654.76000001</v>
      </c>
      <c r="M31" s="289"/>
      <c r="N31" s="289"/>
      <c r="O31" s="289"/>
      <c r="P31" s="289"/>
      <c r="Q31" s="289"/>
      <c r="R31" s="289"/>
      <c r="S31" s="289"/>
      <c r="T31" s="289"/>
      <c r="U31" s="289"/>
      <c r="V31" s="289"/>
      <c r="W31" s="289"/>
      <c r="X31" s="289"/>
      <c r="Y31" s="293" t="s">
        <v>89</v>
      </c>
      <c r="Z31" s="289" t="s">
        <v>245</v>
      </c>
    </row>
    <row r="32" spans="1:26" ht="62.25" customHeight="1" x14ac:dyDescent="0.2">
      <c r="A32" s="289" t="s">
        <v>585</v>
      </c>
      <c r="B32" s="290" t="s">
        <v>90</v>
      </c>
      <c r="C32" s="289" t="s">
        <v>373</v>
      </c>
      <c r="D32" s="54" t="s">
        <v>412</v>
      </c>
      <c r="E32" s="292" t="s">
        <v>586</v>
      </c>
      <c r="F32" s="289"/>
      <c r="G32" s="293" t="s">
        <v>225</v>
      </c>
      <c r="H32" s="294" t="s">
        <v>602</v>
      </c>
      <c r="I32" s="289"/>
      <c r="J32" s="295" t="s">
        <v>91</v>
      </c>
      <c r="K32" s="296">
        <v>673</v>
      </c>
      <c r="L32" s="299">
        <v>39013547.782700002</v>
      </c>
      <c r="M32" s="289"/>
      <c r="N32" s="289"/>
      <c r="O32" s="289"/>
      <c r="P32" s="289"/>
      <c r="Q32" s="289"/>
      <c r="R32" s="289"/>
      <c r="S32" s="289"/>
      <c r="T32" s="289"/>
      <c r="U32" s="289"/>
      <c r="V32" s="289"/>
      <c r="W32" s="289"/>
      <c r="X32" s="289"/>
      <c r="Y32" s="293" t="s">
        <v>94</v>
      </c>
      <c r="Z32" s="289" t="s">
        <v>266</v>
      </c>
    </row>
    <row r="33" spans="1:26" ht="62.25" customHeight="1" x14ac:dyDescent="0.2">
      <c r="A33" s="289" t="s">
        <v>585</v>
      </c>
      <c r="B33" s="290" t="s">
        <v>95</v>
      </c>
      <c r="C33" s="289" t="s">
        <v>373</v>
      </c>
      <c r="D33" s="54" t="s">
        <v>329</v>
      </c>
      <c r="E33" s="292" t="s">
        <v>586</v>
      </c>
      <c r="F33" s="289"/>
      <c r="G33" s="293" t="s">
        <v>225</v>
      </c>
      <c r="H33" s="294" t="s">
        <v>602</v>
      </c>
      <c r="I33" s="289"/>
      <c r="J33" s="295" t="s">
        <v>96</v>
      </c>
      <c r="K33" s="296">
        <v>410</v>
      </c>
      <c r="L33" s="299">
        <v>57297984.067400001</v>
      </c>
      <c r="M33" s="289"/>
      <c r="N33" s="289"/>
      <c r="O33" s="289"/>
      <c r="P33" s="289"/>
      <c r="Q33" s="289"/>
      <c r="R33" s="289"/>
      <c r="S33" s="289"/>
      <c r="T33" s="289"/>
      <c r="U33" s="289"/>
      <c r="V33" s="289"/>
      <c r="W33" s="289"/>
      <c r="X33" s="289"/>
      <c r="Y33" s="293" t="s">
        <v>99</v>
      </c>
      <c r="Z33" s="289" t="s">
        <v>267</v>
      </c>
    </row>
    <row r="34" spans="1:26" ht="62.25" customHeight="1" x14ac:dyDescent="0.2">
      <c r="A34" s="289" t="s">
        <v>585</v>
      </c>
      <c r="B34" s="290" t="s">
        <v>95</v>
      </c>
      <c r="C34" s="289" t="s">
        <v>373</v>
      </c>
      <c r="D34" s="54" t="s">
        <v>330</v>
      </c>
      <c r="E34" s="292" t="s">
        <v>586</v>
      </c>
      <c r="F34" s="289"/>
      <c r="G34" s="293" t="s">
        <v>368</v>
      </c>
      <c r="H34" s="294" t="s">
        <v>602</v>
      </c>
      <c r="I34" s="289"/>
      <c r="J34" s="295" t="s">
        <v>96</v>
      </c>
      <c r="K34" s="296">
        <v>411</v>
      </c>
      <c r="L34" s="299">
        <v>57297986.400000006</v>
      </c>
      <c r="M34" s="289"/>
      <c r="N34" s="289"/>
      <c r="O34" s="289"/>
      <c r="P34" s="289"/>
      <c r="Q34" s="289"/>
      <c r="R34" s="289"/>
      <c r="S34" s="289"/>
      <c r="T34" s="289"/>
      <c r="U34" s="289"/>
      <c r="V34" s="289"/>
      <c r="W34" s="289"/>
      <c r="X34" s="289"/>
      <c r="Y34" s="293" t="s">
        <v>99</v>
      </c>
      <c r="Z34" s="289" t="s">
        <v>267</v>
      </c>
    </row>
    <row r="35" spans="1:26" ht="91.5" customHeight="1" x14ac:dyDescent="0.2">
      <c r="A35" s="289" t="s">
        <v>585</v>
      </c>
      <c r="B35" s="290" t="s">
        <v>100</v>
      </c>
      <c r="C35" s="289" t="s">
        <v>373</v>
      </c>
      <c r="D35" s="54" t="s">
        <v>413</v>
      </c>
      <c r="E35" s="292" t="s">
        <v>586</v>
      </c>
      <c r="F35" s="289"/>
      <c r="G35" s="293" t="s">
        <v>225</v>
      </c>
      <c r="H35" s="294" t="s">
        <v>602</v>
      </c>
      <c r="I35" s="289"/>
      <c r="J35" s="295" t="s">
        <v>101</v>
      </c>
      <c r="K35" s="296">
        <v>674</v>
      </c>
      <c r="L35" s="299">
        <v>200119665.51460001</v>
      </c>
      <c r="M35" s="289"/>
      <c r="N35" s="289"/>
      <c r="O35" s="289"/>
      <c r="P35" s="289"/>
      <c r="Q35" s="289"/>
      <c r="R35" s="289"/>
      <c r="S35" s="289"/>
      <c r="T35" s="289"/>
      <c r="U35" s="289"/>
      <c r="V35" s="289"/>
      <c r="W35" s="289"/>
      <c r="X35" s="289"/>
      <c r="Y35" s="293" t="s">
        <v>104</v>
      </c>
      <c r="Z35" s="289" t="s">
        <v>268</v>
      </c>
    </row>
    <row r="36" spans="1:26" ht="114.75" customHeight="1" x14ac:dyDescent="0.2">
      <c r="A36" s="289" t="s">
        <v>585</v>
      </c>
      <c r="B36" s="290" t="s">
        <v>105</v>
      </c>
      <c r="C36" s="289" t="s">
        <v>373</v>
      </c>
      <c r="D36" s="54" t="s">
        <v>415</v>
      </c>
      <c r="E36" s="292" t="s">
        <v>586</v>
      </c>
      <c r="F36" s="289"/>
      <c r="G36" s="293" t="s">
        <v>225</v>
      </c>
      <c r="H36" s="294" t="s">
        <v>602</v>
      </c>
      <c r="I36" s="289"/>
      <c r="J36" s="295" t="s">
        <v>106</v>
      </c>
      <c r="K36" s="296">
        <v>675</v>
      </c>
      <c r="L36" s="299">
        <v>42609856.420400001</v>
      </c>
      <c r="M36" s="289"/>
      <c r="N36" s="289"/>
      <c r="O36" s="289"/>
      <c r="P36" s="289"/>
      <c r="Q36" s="289"/>
      <c r="R36" s="289"/>
      <c r="S36" s="289"/>
      <c r="T36" s="289"/>
      <c r="U36" s="289"/>
      <c r="V36" s="289"/>
      <c r="W36" s="289"/>
      <c r="X36" s="289"/>
      <c r="Y36" s="293" t="s">
        <v>608</v>
      </c>
      <c r="Z36" s="289" t="s">
        <v>270</v>
      </c>
    </row>
    <row r="37" spans="1:26" ht="87.75" customHeight="1" x14ac:dyDescent="0.2">
      <c r="A37" s="289" t="s">
        <v>585</v>
      </c>
      <c r="B37" s="290" t="s">
        <v>110</v>
      </c>
      <c r="C37" s="289" t="s">
        <v>373</v>
      </c>
      <c r="D37" s="54" t="s">
        <v>416</v>
      </c>
      <c r="E37" s="292" t="s">
        <v>586</v>
      </c>
      <c r="F37" s="289"/>
      <c r="G37" s="293" t="s">
        <v>225</v>
      </c>
      <c r="H37" s="294" t="s">
        <v>602</v>
      </c>
      <c r="I37" s="289"/>
      <c r="J37" s="295" t="s">
        <v>111</v>
      </c>
      <c r="K37" s="296">
        <v>676</v>
      </c>
      <c r="L37" s="299">
        <v>103936597.98220001</v>
      </c>
      <c r="M37" s="289"/>
      <c r="N37" s="289"/>
      <c r="O37" s="289"/>
      <c r="P37" s="289"/>
      <c r="Q37" s="289"/>
      <c r="R37" s="289"/>
      <c r="S37" s="289"/>
      <c r="T37" s="289"/>
      <c r="U37" s="289"/>
      <c r="V37" s="289"/>
      <c r="W37" s="289"/>
      <c r="X37" s="289"/>
      <c r="Y37" s="293" t="s">
        <v>114</v>
      </c>
      <c r="Z37" s="289" t="s">
        <v>255</v>
      </c>
    </row>
    <row r="38" spans="1:26" ht="67.5" customHeight="1" x14ac:dyDescent="0.2">
      <c r="A38" s="289" t="s">
        <v>585</v>
      </c>
      <c r="B38" s="290" t="s">
        <v>115</v>
      </c>
      <c r="C38" s="289" t="s">
        <v>373</v>
      </c>
      <c r="D38" s="54" t="s">
        <v>332</v>
      </c>
      <c r="E38" s="292" t="s">
        <v>586</v>
      </c>
      <c r="F38" s="289"/>
      <c r="G38" s="293" t="s">
        <v>368</v>
      </c>
      <c r="H38" s="294" t="s">
        <v>602</v>
      </c>
      <c r="I38" s="289"/>
      <c r="J38" s="295" t="s">
        <v>116</v>
      </c>
      <c r="K38" s="296">
        <v>414</v>
      </c>
      <c r="L38" s="299">
        <v>12922604</v>
      </c>
      <c r="M38" s="289"/>
      <c r="N38" s="289"/>
      <c r="O38" s="289"/>
      <c r="P38" s="289"/>
      <c r="Q38" s="289"/>
      <c r="R38" s="289"/>
      <c r="S38" s="289"/>
      <c r="T38" s="289"/>
      <c r="U38" s="289"/>
      <c r="V38" s="289"/>
      <c r="W38" s="289"/>
      <c r="X38" s="289"/>
      <c r="Y38" s="293" t="s">
        <v>609</v>
      </c>
      <c r="Z38" s="289" t="s">
        <v>234</v>
      </c>
    </row>
    <row r="39" spans="1:26" ht="67.5" customHeight="1" x14ac:dyDescent="0.2">
      <c r="A39" s="289" t="s">
        <v>585</v>
      </c>
      <c r="B39" s="290" t="s">
        <v>115</v>
      </c>
      <c r="C39" s="289" t="s">
        <v>373</v>
      </c>
      <c r="D39" s="54" t="s">
        <v>417</v>
      </c>
      <c r="E39" s="292" t="s">
        <v>586</v>
      </c>
      <c r="F39" s="289"/>
      <c r="G39" s="293" t="s">
        <v>606</v>
      </c>
      <c r="H39" s="294" t="s">
        <v>602</v>
      </c>
      <c r="I39" s="289"/>
      <c r="J39" s="295" t="s">
        <v>116</v>
      </c>
      <c r="K39" s="296">
        <v>705</v>
      </c>
      <c r="L39" s="299">
        <v>350000000</v>
      </c>
      <c r="M39" s="289"/>
      <c r="N39" s="289"/>
      <c r="O39" s="289"/>
      <c r="P39" s="289"/>
      <c r="Q39" s="289"/>
      <c r="R39" s="289"/>
      <c r="S39" s="289"/>
      <c r="T39" s="289"/>
      <c r="U39" s="289"/>
      <c r="V39" s="289"/>
      <c r="W39" s="289"/>
      <c r="X39" s="289"/>
      <c r="Y39" s="293" t="s">
        <v>609</v>
      </c>
      <c r="Z39" s="304" t="s">
        <v>233</v>
      </c>
    </row>
    <row r="40" spans="1:26" ht="50.25" customHeight="1" x14ac:dyDescent="0.2">
      <c r="A40" s="289" t="s">
        <v>585</v>
      </c>
      <c r="B40" s="290" t="s">
        <v>610</v>
      </c>
      <c r="C40" s="289" t="s">
        <v>373</v>
      </c>
      <c r="D40" s="54" t="s">
        <v>419</v>
      </c>
      <c r="E40" s="292" t="s">
        <v>586</v>
      </c>
      <c r="F40" s="289"/>
      <c r="G40" s="293" t="s">
        <v>225</v>
      </c>
      <c r="H40" s="294" t="s">
        <v>602</v>
      </c>
      <c r="I40" s="289"/>
      <c r="J40" s="295" t="s">
        <v>120</v>
      </c>
      <c r="K40" s="296">
        <v>677</v>
      </c>
      <c r="L40" s="299">
        <v>26475010</v>
      </c>
      <c r="M40" s="289"/>
      <c r="N40" s="289"/>
      <c r="O40" s="289"/>
      <c r="P40" s="289"/>
      <c r="Q40" s="289"/>
      <c r="R40" s="289"/>
      <c r="S40" s="289"/>
      <c r="T40" s="289"/>
      <c r="U40" s="289"/>
      <c r="V40" s="289"/>
      <c r="W40" s="289"/>
      <c r="X40" s="289"/>
      <c r="Y40" s="293" t="s">
        <v>123</v>
      </c>
      <c r="Z40" s="289" t="s">
        <v>271</v>
      </c>
    </row>
    <row r="41" spans="1:26" ht="50.25" customHeight="1" x14ac:dyDescent="0.2">
      <c r="A41" s="289" t="s">
        <v>585</v>
      </c>
      <c r="B41" s="290" t="s">
        <v>124</v>
      </c>
      <c r="C41" s="289" t="s">
        <v>478</v>
      </c>
      <c r="D41" s="305" t="s">
        <v>508</v>
      </c>
      <c r="E41" s="292" t="s">
        <v>586</v>
      </c>
      <c r="F41" s="289"/>
      <c r="G41" s="293" t="s">
        <v>368</v>
      </c>
      <c r="H41" s="294" t="s">
        <v>602</v>
      </c>
      <c r="I41" s="289"/>
      <c r="J41" s="295" t="s">
        <v>125</v>
      </c>
      <c r="K41" s="296">
        <v>732</v>
      </c>
      <c r="L41" s="299">
        <v>49451120</v>
      </c>
      <c r="M41" s="289"/>
      <c r="N41" s="289"/>
      <c r="O41" s="289"/>
      <c r="P41" s="289"/>
      <c r="Q41" s="289"/>
      <c r="R41" s="289"/>
      <c r="S41" s="289"/>
      <c r="T41" s="289"/>
      <c r="U41" s="289"/>
      <c r="V41" s="289"/>
      <c r="W41" s="289"/>
      <c r="X41" s="289"/>
      <c r="Y41" s="293" t="s">
        <v>611</v>
      </c>
      <c r="Z41" s="289" t="s">
        <v>236</v>
      </c>
    </row>
    <row r="42" spans="1:26" ht="50.25" customHeight="1" x14ac:dyDescent="0.2">
      <c r="A42" s="289" t="s">
        <v>585</v>
      </c>
      <c r="B42" s="290" t="s">
        <v>128</v>
      </c>
      <c r="C42" s="289" t="s">
        <v>477</v>
      </c>
      <c r="D42" s="305" t="s">
        <v>510</v>
      </c>
      <c r="E42" s="292" t="s">
        <v>586</v>
      </c>
      <c r="F42" s="289"/>
      <c r="G42" s="293" t="s">
        <v>225</v>
      </c>
      <c r="H42" s="294" t="s">
        <v>602</v>
      </c>
      <c r="I42" s="289"/>
      <c r="J42" s="295" t="s">
        <v>56</v>
      </c>
      <c r="K42" s="296">
        <v>728</v>
      </c>
      <c r="L42" s="299">
        <v>151764788.37740001</v>
      </c>
      <c r="M42" s="289"/>
      <c r="N42" s="289"/>
      <c r="O42" s="289"/>
      <c r="P42" s="289"/>
      <c r="Q42" s="289"/>
      <c r="R42" s="289"/>
      <c r="S42" s="289"/>
      <c r="T42" s="289"/>
      <c r="U42" s="289"/>
      <c r="V42" s="289"/>
      <c r="W42" s="289"/>
      <c r="X42" s="289"/>
      <c r="Y42" s="293" t="s">
        <v>131</v>
      </c>
      <c r="Z42" s="289" t="s">
        <v>239</v>
      </c>
    </row>
    <row r="43" spans="1:26" ht="50.25" customHeight="1" x14ac:dyDescent="0.2">
      <c r="A43" s="289" t="s">
        <v>591</v>
      </c>
      <c r="B43" s="290" t="s">
        <v>128</v>
      </c>
      <c r="C43" s="289" t="s">
        <v>476</v>
      </c>
      <c r="D43" s="54" t="s">
        <v>303</v>
      </c>
      <c r="E43" s="292" t="s">
        <v>586</v>
      </c>
      <c r="F43" s="289"/>
      <c r="G43" s="293" t="s">
        <v>368</v>
      </c>
      <c r="H43" s="294" t="s">
        <v>602</v>
      </c>
      <c r="I43" s="289"/>
      <c r="J43" s="295" t="s">
        <v>56</v>
      </c>
      <c r="K43" s="296">
        <v>394</v>
      </c>
      <c r="L43" s="299">
        <v>65721005.000000007</v>
      </c>
      <c r="M43" s="289"/>
      <c r="N43" s="289"/>
      <c r="O43" s="289"/>
      <c r="P43" s="289"/>
      <c r="Q43" s="289"/>
      <c r="R43" s="289"/>
      <c r="S43" s="289"/>
      <c r="T43" s="289"/>
      <c r="U43" s="289"/>
      <c r="V43" s="289"/>
      <c r="W43" s="289"/>
      <c r="X43" s="289"/>
      <c r="Y43" s="293" t="s">
        <v>131</v>
      </c>
      <c r="Z43" s="289" t="s">
        <v>240</v>
      </c>
    </row>
    <row r="44" spans="1:26" ht="50.25" customHeight="1" x14ac:dyDescent="0.2">
      <c r="A44" s="289" t="s">
        <v>585</v>
      </c>
      <c r="B44" s="290" t="s">
        <v>132</v>
      </c>
      <c r="C44" s="289" t="s">
        <v>373</v>
      </c>
      <c r="D44" s="54" t="s">
        <v>421</v>
      </c>
      <c r="E44" s="292" t="s">
        <v>586</v>
      </c>
      <c r="F44" s="289"/>
      <c r="G44" s="293" t="s">
        <v>225</v>
      </c>
      <c r="H44" s="294" t="s">
        <v>602</v>
      </c>
      <c r="I44" s="289"/>
      <c r="J44" s="295" t="s">
        <v>133</v>
      </c>
      <c r="K44" s="296">
        <v>706</v>
      </c>
      <c r="L44" s="299">
        <v>126094991.02000001</v>
      </c>
      <c r="M44" s="285"/>
      <c r="N44" s="285"/>
      <c r="O44" s="285"/>
      <c r="P44" s="285"/>
      <c r="Q44" s="285"/>
      <c r="R44" s="285"/>
      <c r="S44" s="285"/>
      <c r="T44" s="285"/>
      <c r="U44" s="285"/>
      <c r="V44" s="285"/>
      <c r="W44" s="285"/>
      <c r="X44" s="285"/>
      <c r="Y44" s="293" t="s">
        <v>136</v>
      </c>
      <c r="Z44" s="289" t="s">
        <v>260</v>
      </c>
    </row>
    <row r="45" spans="1:26" ht="27" customHeight="1" x14ac:dyDescent="0.2">
      <c r="A45" s="306"/>
      <c r="B45" s="307"/>
      <c r="C45" s="306"/>
      <c r="D45" s="306"/>
      <c r="E45" s="306"/>
      <c r="F45" s="306"/>
      <c r="G45" s="308"/>
      <c r="H45" s="306"/>
      <c r="I45" s="306"/>
      <c r="J45" s="309"/>
      <c r="K45" s="310"/>
      <c r="L45" s="311">
        <f>SUM(L3:L44)</f>
        <v>143008002738.10086</v>
      </c>
      <c r="M45" s="306"/>
      <c r="N45" s="306"/>
      <c r="O45" s="306"/>
      <c r="P45" s="306"/>
      <c r="Q45" s="306"/>
      <c r="R45" s="306"/>
      <c r="S45" s="306"/>
      <c r="T45" s="306"/>
      <c r="U45" s="306"/>
      <c r="V45" s="306"/>
      <c r="W45" s="306"/>
      <c r="X45" s="306"/>
      <c r="Y45" s="308"/>
      <c r="Z45" s="306"/>
    </row>
    <row r="46" spans="1:26" ht="27" customHeight="1" x14ac:dyDescent="0.2">
      <c r="A46" s="306"/>
      <c r="B46" s="307"/>
      <c r="C46" s="306"/>
      <c r="D46" s="306"/>
      <c r="E46" s="306"/>
      <c r="F46" s="306"/>
      <c r="G46" s="308"/>
      <c r="H46" s="306"/>
      <c r="I46" s="306"/>
      <c r="J46" s="309"/>
      <c r="K46" s="310"/>
      <c r="L46" s="312"/>
      <c r="M46" s="306"/>
      <c r="N46" s="306"/>
      <c r="O46" s="306"/>
      <c r="P46" s="306"/>
      <c r="Q46" s="306"/>
      <c r="R46" s="306"/>
      <c r="S46" s="306"/>
      <c r="T46" s="306"/>
      <c r="U46" s="306"/>
      <c r="V46" s="306"/>
      <c r="W46" s="306"/>
      <c r="X46" s="306"/>
      <c r="Y46" s="308"/>
      <c r="Z46" s="306"/>
    </row>
    <row r="47" spans="1:26" ht="27" customHeight="1" x14ac:dyDescent="0.2">
      <c r="A47" s="306"/>
      <c r="B47" s="307"/>
      <c r="C47" s="306"/>
      <c r="D47" s="306"/>
      <c r="E47" s="306"/>
      <c r="F47" s="306"/>
      <c r="G47" s="308"/>
      <c r="H47" s="306"/>
      <c r="I47" s="306"/>
      <c r="J47" s="306"/>
      <c r="K47" s="310"/>
      <c r="L47" s="311">
        <v>143008002738.10208</v>
      </c>
      <c r="M47" s="306"/>
      <c r="N47" s="306"/>
      <c r="O47" s="306"/>
      <c r="P47" s="306"/>
      <c r="Q47" s="306"/>
      <c r="R47" s="306"/>
      <c r="S47" s="306"/>
      <c r="T47" s="306"/>
      <c r="U47" s="306"/>
      <c r="V47" s="306"/>
      <c r="W47" s="306"/>
      <c r="X47" s="306"/>
      <c r="Y47" s="308"/>
      <c r="Z47" s="306"/>
    </row>
    <row r="48" spans="1:26" x14ac:dyDescent="0.2">
      <c r="A48" s="313" t="s">
        <v>612</v>
      </c>
    </row>
    <row r="49" spans="1:25" x14ac:dyDescent="0.2">
      <c r="A49" s="288" t="s">
        <v>613</v>
      </c>
    </row>
    <row r="50" spans="1:25" x14ac:dyDescent="0.2">
      <c r="A50" s="288" t="s">
        <v>614</v>
      </c>
    </row>
    <row r="51" spans="1:25" x14ac:dyDescent="0.2">
      <c r="A51" s="288" t="s">
        <v>615</v>
      </c>
    </row>
    <row r="52" spans="1:25" x14ac:dyDescent="0.2">
      <c r="A52" s="288" t="s">
        <v>616</v>
      </c>
    </row>
    <row r="53" spans="1:25" x14ac:dyDescent="0.2">
      <c r="A53" s="288" t="s">
        <v>617</v>
      </c>
    </row>
    <row r="54" spans="1:25" x14ac:dyDescent="0.2">
      <c r="A54" s="288" t="s">
        <v>618</v>
      </c>
    </row>
    <row r="55" spans="1:25" x14ac:dyDescent="0.2">
      <c r="A55" s="288" t="s">
        <v>619</v>
      </c>
    </row>
    <row r="59" spans="1:25" s="317" customFormat="1" ht="15" x14ac:dyDescent="0.2">
      <c r="A59" s="316" t="s">
        <v>620</v>
      </c>
      <c r="D59" s="318"/>
      <c r="G59" s="319"/>
      <c r="K59" s="320"/>
      <c r="L59" s="321"/>
      <c r="Y59" s="319"/>
    </row>
    <row r="60" spans="1:25" s="317" customFormat="1" ht="15" x14ac:dyDescent="0.2">
      <c r="D60" s="318"/>
      <c r="G60" s="319"/>
      <c r="K60" s="320"/>
      <c r="L60" s="321"/>
      <c r="Y60" s="319"/>
    </row>
    <row r="61" spans="1:25" s="317" customFormat="1" ht="15" x14ac:dyDescent="0.2">
      <c r="A61" s="317" t="s">
        <v>621</v>
      </c>
      <c r="D61" s="318"/>
      <c r="G61" s="319"/>
      <c r="K61" s="320"/>
      <c r="L61" s="321"/>
      <c r="Y61" s="319"/>
    </row>
    <row r="62" spans="1:25" s="317" customFormat="1" ht="15" x14ac:dyDescent="0.2">
      <c r="D62" s="318"/>
      <c r="G62" s="319"/>
      <c r="K62" s="320"/>
      <c r="L62" s="321"/>
      <c r="Y62" s="319"/>
    </row>
    <row r="63" spans="1:25" s="317" customFormat="1" ht="15" x14ac:dyDescent="0.2">
      <c r="A63" s="317" t="s">
        <v>622</v>
      </c>
      <c r="D63" s="318"/>
      <c r="G63" s="319"/>
      <c r="K63" s="320"/>
      <c r="L63" s="321"/>
      <c r="Y63" s="319"/>
    </row>
    <row r="65" spans="1:1" ht="15" x14ac:dyDescent="0.2">
      <c r="A65" s="317" t="s">
        <v>623</v>
      </c>
    </row>
  </sheetData>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198F5D-2052-4A6F-B9E7-1BA2149A9DCB}">
  <dimension ref="A1:M7"/>
  <sheetViews>
    <sheetView topLeftCell="G1" zoomScale="60" zoomScaleNormal="60" workbookViewId="0">
      <selection activeCell="G3" sqref="G3"/>
    </sheetView>
  </sheetViews>
  <sheetFormatPr baseColWidth="10" defaultColWidth="11.42578125" defaultRowHeight="15" x14ac:dyDescent="0.25"/>
  <cols>
    <col min="1" max="1" width="11.28515625" style="55" hidden="1" customWidth="1"/>
    <col min="2" max="2" width="15.7109375" style="55" hidden="1" customWidth="1"/>
    <col min="3" max="3" width="22.85546875" style="55" hidden="1" customWidth="1"/>
    <col min="4" max="4" width="14.140625" style="55" hidden="1" customWidth="1"/>
    <col min="5" max="5" width="10.28515625" style="55" hidden="1" customWidth="1"/>
    <col min="6" max="6" width="36.85546875" style="55" hidden="1" customWidth="1"/>
    <col min="7" max="7" width="17.5703125" style="55" customWidth="1"/>
    <col min="8" max="8" width="7.5703125" style="55" customWidth="1"/>
    <col min="9" max="9" width="21.85546875" style="446" customWidth="1"/>
    <col min="10" max="10" width="7" style="55" customWidth="1"/>
    <col min="11" max="11" width="21.140625" style="55" customWidth="1"/>
    <col min="12" max="12" width="29.85546875" style="55" customWidth="1"/>
    <col min="13" max="13" width="25.5703125" style="55" customWidth="1"/>
    <col min="14" max="16384" width="11.42578125" style="55"/>
  </cols>
  <sheetData>
    <row r="1" spans="1:13" ht="30" x14ac:dyDescent="0.25">
      <c r="D1" s="86" t="s">
        <v>678</v>
      </c>
    </row>
    <row r="2" spans="1:13" s="86" customFormat="1" ht="30" x14ac:dyDescent="0.25">
      <c r="A2" s="84" t="s">
        <v>2</v>
      </c>
      <c r="B2" s="84" t="s">
        <v>272</v>
      </c>
      <c r="C2" s="84" t="s">
        <v>273</v>
      </c>
      <c r="D2" s="84" t="s">
        <v>398</v>
      </c>
      <c r="E2" s="84" t="s">
        <v>5</v>
      </c>
      <c r="F2" s="84" t="s">
        <v>502</v>
      </c>
      <c r="G2" s="84" t="s">
        <v>274</v>
      </c>
      <c r="H2" s="84" t="s">
        <v>0</v>
      </c>
      <c r="I2" s="447" t="s">
        <v>275</v>
      </c>
      <c r="J2" s="84" t="s">
        <v>276</v>
      </c>
      <c r="K2" s="84" t="s">
        <v>274</v>
      </c>
      <c r="L2" s="84" t="s">
        <v>277</v>
      </c>
      <c r="M2" s="84" t="s">
        <v>283</v>
      </c>
    </row>
    <row r="3" spans="1:13" ht="45" customHeight="1" x14ac:dyDescent="0.25">
      <c r="A3" s="85">
        <v>19</v>
      </c>
      <c r="B3" s="85" t="s">
        <v>679</v>
      </c>
      <c r="C3" s="85">
        <v>1906</v>
      </c>
      <c r="D3" s="85" t="s">
        <v>763</v>
      </c>
      <c r="E3" s="85">
        <v>1906004</v>
      </c>
      <c r="F3" s="85" t="s">
        <v>730</v>
      </c>
      <c r="G3" s="85" t="s">
        <v>732</v>
      </c>
      <c r="H3" s="85">
        <v>65</v>
      </c>
      <c r="I3" s="448" t="s">
        <v>733</v>
      </c>
      <c r="J3" s="85">
        <v>441</v>
      </c>
      <c r="K3" s="85" t="s">
        <v>732</v>
      </c>
      <c r="L3" s="85" t="s">
        <v>34</v>
      </c>
      <c r="M3" s="449">
        <v>74491492081.929993</v>
      </c>
    </row>
    <row r="4" spans="1:13" ht="45" customHeight="1" x14ac:dyDescent="0.25">
      <c r="A4" s="85">
        <v>19</v>
      </c>
      <c r="B4" s="85" t="s">
        <v>679</v>
      </c>
      <c r="C4" s="85">
        <v>1906</v>
      </c>
      <c r="D4" s="85" t="s">
        <v>763</v>
      </c>
      <c r="E4" s="85">
        <v>1906004</v>
      </c>
      <c r="F4" s="85" t="s">
        <v>730</v>
      </c>
      <c r="G4" s="85" t="s">
        <v>734</v>
      </c>
      <c r="H4" s="85">
        <v>66</v>
      </c>
      <c r="I4" s="448" t="s">
        <v>735</v>
      </c>
      <c r="J4" s="85">
        <v>442</v>
      </c>
      <c r="K4" s="85" t="s">
        <v>734</v>
      </c>
      <c r="L4" s="85" t="s">
        <v>34</v>
      </c>
      <c r="M4" s="449">
        <v>23954754528.419998</v>
      </c>
    </row>
    <row r="5" spans="1:13" ht="45" customHeight="1" x14ac:dyDescent="0.25">
      <c r="A5" s="85">
        <v>19</v>
      </c>
      <c r="B5" s="85" t="s">
        <v>679</v>
      </c>
      <c r="C5" s="85">
        <v>1906</v>
      </c>
      <c r="D5" s="85" t="s">
        <v>763</v>
      </c>
      <c r="E5" s="85">
        <v>1906004</v>
      </c>
      <c r="F5" s="85" t="s">
        <v>730</v>
      </c>
      <c r="G5" s="85" t="s">
        <v>736</v>
      </c>
      <c r="H5" s="85">
        <v>69</v>
      </c>
      <c r="I5" s="448" t="s">
        <v>737</v>
      </c>
      <c r="J5" s="85">
        <v>443</v>
      </c>
      <c r="K5" s="85" t="s">
        <v>736</v>
      </c>
      <c r="L5" s="85" t="s">
        <v>34</v>
      </c>
      <c r="M5" s="449">
        <v>39146425924.230003</v>
      </c>
    </row>
    <row r="6" spans="1:13" ht="45" customHeight="1" x14ac:dyDescent="0.25">
      <c r="A6" s="85">
        <v>19</v>
      </c>
      <c r="B6" s="85" t="s">
        <v>679</v>
      </c>
      <c r="C6" s="85">
        <v>1906</v>
      </c>
      <c r="D6" s="85" t="s">
        <v>763</v>
      </c>
      <c r="E6" s="85">
        <v>1906004</v>
      </c>
      <c r="F6" s="85" t="s">
        <v>730</v>
      </c>
      <c r="G6" s="85" t="s">
        <v>738</v>
      </c>
      <c r="H6" s="85">
        <v>70</v>
      </c>
      <c r="I6" s="448" t="s">
        <v>739</v>
      </c>
      <c r="J6" s="85">
        <v>444</v>
      </c>
      <c r="K6" s="85" t="s">
        <v>738</v>
      </c>
      <c r="L6" s="85" t="s">
        <v>34</v>
      </c>
      <c r="M6" s="449">
        <v>1723387530.6400001</v>
      </c>
    </row>
    <row r="7" spans="1:13" s="86" customFormat="1" x14ac:dyDescent="0.25">
      <c r="I7" s="450"/>
      <c r="M7" s="451">
        <f>SUM(M3:M6)</f>
        <v>139316060065.22</v>
      </c>
    </row>
  </sheetData>
  <autoFilter ref="A2:M7" xr:uid="{6A729D5D-6B69-4B3C-83E2-F87BC0D9DFEF}"/>
  <pageMargins left="0.19685039370078741" right="0.15748031496062992" top="0.19685039370078741" bottom="0.15748031496062992" header="0.11811023622047245" footer="0.15748031496062992"/>
  <pageSetup paperSize="258" scale="55" orientation="landscape"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3</vt:i4>
      </vt:variant>
    </vt:vector>
  </HeadingPairs>
  <TitlesOfParts>
    <vt:vector size="9" baseType="lpstr">
      <vt:lpstr>PLAN DE ACCION A 31 OCT 2024</vt:lpstr>
      <vt:lpstr>PLAN DE ACCION 2025</vt:lpstr>
      <vt:lpstr>EJEC INICIAL GASTOS ENE.2025</vt:lpstr>
      <vt:lpstr>presupuesto 2025</vt:lpstr>
      <vt:lpstr>estruct 2025</vt:lpstr>
      <vt:lpstr>EJEC INICIAL GASTOS ENE.202 (2)</vt:lpstr>
      <vt:lpstr>'EJEC INICIAL GASTOS ENE.202 (2)'!Títulos_a_imprimir</vt:lpstr>
      <vt:lpstr>'EJEC INICIAL GASTOS ENE.2025'!Títulos_a_imprimir</vt:lpstr>
      <vt:lpstr>'presupuesto 2025'!Títulos_a_imprimir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RICARDO VELEZ DAZA</cp:lastModifiedBy>
  <cp:lastPrinted>2025-03-25T19:29:10Z</cp:lastPrinted>
  <dcterms:created xsi:type="dcterms:W3CDTF">2024-06-27T16:11:00Z</dcterms:created>
  <dcterms:modified xsi:type="dcterms:W3CDTF">2025-03-25T19:38:02Z</dcterms:modified>
</cp:coreProperties>
</file>